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ANDISK\예결산\결산\2019\2019법인결산\"/>
    </mc:Choice>
  </mc:AlternateContent>
  <bookViews>
    <workbookView xWindow="0" yWindow="0" windowWidth="20595" windowHeight="11925" tabRatio="640"/>
  </bookViews>
  <sheets>
    <sheet name="표지" sheetId="13" r:id="rId1"/>
    <sheet name="기구 및 정현원표(동화고)" sheetId="10" r:id="rId2"/>
    <sheet name="기구 및 정현원(동화중)" sheetId="11" r:id="rId3"/>
    <sheet name="결산총괄표" sheetId="3" r:id="rId4"/>
    <sheet name="세입결산서" sheetId="20" r:id="rId5"/>
    <sheet name="세출결산서" sheetId="21" r:id="rId6"/>
    <sheet name="감사보고서" sheetId="19" r:id="rId7"/>
    <sheet name="성질별 조서" sheetId="16" r:id="rId8"/>
    <sheet name="법인회계 결산조서" sheetId="17" r:id="rId9"/>
    <sheet name="집행잔액조서" sheetId="18" r:id="rId10"/>
    <sheet name="수익용기본재산 수입실적 조서" sheetId="12" r:id="rId11"/>
  </sheets>
  <externalReferences>
    <externalReference r:id="rId12"/>
    <externalReference r:id="rId13"/>
  </externalReferences>
  <definedNames>
    <definedName name="_xlnm.Print_Area" localSheetId="8">'법인회계 결산조서'!$A$1:$R$57</definedName>
    <definedName name="_xlnm.Print_Area" localSheetId="9">집행잔액조서!$A$1:$H$19</definedName>
    <definedName name="_xlnm.Print_Titles" localSheetId="8">'법인회계 결산조서'!$1:$2</definedName>
    <definedName name="_xlnm.Print_Titles" localSheetId="9">집행잔액조서!$17:$17</definedName>
    <definedName name="ㄴㅇㄹ" localSheetId="2">[1]세입!$A$1:$H$200</definedName>
    <definedName name="ㄴㅇㄹ" localSheetId="7">[1]세입!$A$1:$H$200</definedName>
    <definedName name="ㄴㅇㄹ" localSheetId="10">[1]세입!$A$1:$H$200</definedName>
    <definedName name="ㄴㅇㄹ" localSheetId="0">[1]세입!$A$1:$H$200</definedName>
    <definedName name="ㄴㅇㄹ">[2]세입!$A$1:$H$200</definedName>
    <definedName name="ㄴㅇㅁㅎㄴㅇㅎ" localSheetId="7">[1]세입!$A$1:$H$200</definedName>
    <definedName name="ㄴㅇㅁㅎㄴㅇㅎ" localSheetId="10">[1]세입!$A$1:$H$200</definedName>
    <definedName name="ㄴㅇㅁㅎㄴㅇㅎ" localSheetId="0">[1]세입!$A$1:$H$200</definedName>
    <definedName name="ㄴㅇㅁㅎㄴㅇㅎ">[2]세입!$A$1:$H$200</definedName>
  </definedNames>
  <calcPr calcId="152511"/>
</workbook>
</file>

<file path=xl/calcChain.xml><?xml version="1.0" encoding="utf-8"?>
<calcChain xmlns="http://schemas.openxmlformats.org/spreadsheetml/2006/main">
  <c r="Q9" i="17" l="1"/>
  <c r="I9" i="17"/>
  <c r="I18" i="17"/>
  <c r="I11" i="17"/>
  <c r="F5" i="20" l="1"/>
  <c r="G14" i="20"/>
  <c r="F13" i="20"/>
  <c r="E13" i="20"/>
  <c r="G13" i="20" l="1"/>
  <c r="I23" i="12"/>
  <c r="H23" i="12"/>
  <c r="G23" i="12"/>
  <c r="F23" i="12"/>
  <c r="E23" i="12"/>
  <c r="D23" i="12"/>
  <c r="C23" i="12"/>
  <c r="B20" i="12"/>
  <c r="F13" i="12"/>
  <c r="B22" i="12" s="1"/>
  <c r="C13" i="12"/>
  <c r="B23" i="12" l="1"/>
  <c r="L47" i="17"/>
  <c r="I15" i="17"/>
  <c r="R24" i="11" l="1"/>
  <c r="O24" i="11"/>
  <c r="I24" i="11"/>
  <c r="F24" i="11"/>
  <c r="R23" i="11"/>
  <c r="O23" i="11"/>
  <c r="I23" i="11"/>
  <c r="F23" i="11"/>
  <c r="R24" i="10"/>
  <c r="O24" i="10"/>
  <c r="I24" i="10"/>
  <c r="F24" i="10"/>
  <c r="R23" i="10"/>
  <c r="O23" i="10"/>
  <c r="I23" i="10"/>
  <c r="F23" i="10"/>
  <c r="G39" i="21"/>
  <c r="F38" i="21"/>
  <c r="F37" i="21" s="1"/>
  <c r="E38" i="21"/>
  <c r="E37" i="21" s="1"/>
  <c r="G36" i="21"/>
  <c r="F35" i="21"/>
  <c r="E35" i="21"/>
  <c r="E34" i="21" s="1"/>
  <c r="F34" i="21"/>
  <c r="G31" i="21"/>
  <c r="G28" i="21"/>
  <c r="F27" i="21"/>
  <c r="E27" i="21"/>
  <c r="E26" i="21" s="1"/>
  <c r="F26" i="21"/>
  <c r="G20" i="21"/>
  <c r="G19" i="21"/>
  <c r="F18" i="21"/>
  <c r="E18" i="21"/>
  <c r="E14" i="21" s="1"/>
  <c r="G17" i="21"/>
  <c r="G16" i="21"/>
  <c r="F15" i="21"/>
  <c r="E15" i="21"/>
  <c r="G10" i="21"/>
  <c r="F9" i="21"/>
  <c r="F8" i="21" s="1"/>
  <c r="E9" i="21"/>
  <c r="E8" i="21" s="1"/>
  <c r="G7" i="21"/>
  <c r="F6" i="21"/>
  <c r="E6" i="21"/>
  <c r="E5" i="21" s="1"/>
  <c r="G31" i="20"/>
  <c r="F30" i="20"/>
  <c r="E30" i="20"/>
  <c r="G27" i="20"/>
  <c r="F26" i="20"/>
  <c r="E26" i="20"/>
  <c r="G24" i="20"/>
  <c r="F23" i="20"/>
  <c r="F22" i="20" s="1"/>
  <c r="E23" i="20"/>
  <c r="E22" i="20" s="1"/>
  <c r="G21" i="20"/>
  <c r="F20" i="20"/>
  <c r="F19" i="20" s="1"/>
  <c r="E20" i="20"/>
  <c r="E19" i="20" s="1"/>
  <c r="G18" i="20"/>
  <c r="G17" i="20"/>
  <c r="F16" i="20"/>
  <c r="F15" i="20" s="1"/>
  <c r="E16" i="20"/>
  <c r="E15" i="20"/>
  <c r="G7" i="20"/>
  <c r="F6" i="20"/>
  <c r="E6" i="20"/>
  <c r="E5" i="20" s="1"/>
  <c r="D22" i="3"/>
  <c r="B22" i="3"/>
  <c r="C21" i="3" s="1"/>
  <c r="E21" i="3"/>
  <c r="E20" i="3"/>
  <c r="E19" i="3"/>
  <c r="E18" i="3"/>
  <c r="E17" i="3"/>
  <c r="E16" i="3"/>
  <c r="D11" i="3"/>
  <c r="B11" i="3"/>
  <c r="C7" i="3" s="1"/>
  <c r="E10" i="3"/>
  <c r="E9" i="3"/>
  <c r="E8" i="3"/>
  <c r="E7" i="3"/>
  <c r="E6" i="3"/>
  <c r="E5" i="3"/>
  <c r="C18" i="3" l="1"/>
  <c r="C22" i="3" s="1"/>
  <c r="C19" i="3"/>
  <c r="E22" i="3"/>
  <c r="C16" i="3"/>
  <c r="C20" i="3"/>
  <c r="C17" i="3"/>
  <c r="C10" i="3"/>
  <c r="C6" i="3"/>
  <c r="E11" i="3"/>
  <c r="C8" i="3"/>
  <c r="C5" i="3"/>
  <c r="C9" i="3"/>
  <c r="G9" i="21"/>
  <c r="E25" i="20"/>
  <c r="E33" i="20" s="1"/>
  <c r="G19" i="20"/>
  <c r="G20" i="20"/>
  <c r="G37" i="21"/>
  <c r="G34" i="21"/>
  <c r="G35" i="21"/>
  <c r="G27" i="21"/>
  <c r="G18" i="21"/>
  <c r="F14" i="21"/>
  <c r="G14" i="21" s="1"/>
  <c r="G15" i="21"/>
  <c r="E40" i="21"/>
  <c r="G8" i="21"/>
  <c r="G6" i="21"/>
  <c r="G30" i="20"/>
  <c r="F25" i="20"/>
  <c r="G22" i="20"/>
  <c r="G6" i="20"/>
  <c r="G15" i="20"/>
  <c r="G16" i="20"/>
  <c r="G5" i="20"/>
  <c r="G26" i="21"/>
  <c r="G26" i="20"/>
  <c r="G38" i="21"/>
  <c r="G23" i="20"/>
  <c r="F5" i="21"/>
  <c r="E19" i="18"/>
  <c r="B13" i="18"/>
  <c r="C7" i="18"/>
  <c r="A13" i="18" s="1"/>
  <c r="H13" i="18" s="1"/>
  <c r="C11" i="3" l="1"/>
  <c r="G33" i="20"/>
  <c r="G25" i="20"/>
  <c r="F33" i="20"/>
  <c r="F40" i="21"/>
  <c r="G40" i="21" s="1"/>
  <c r="G5" i="21"/>
  <c r="I7" i="18"/>
  <c r="P54" i="17" l="1"/>
  <c r="O54" i="17"/>
  <c r="N54" i="17"/>
  <c r="M54" i="17"/>
  <c r="J54" i="17"/>
  <c r="I54" i="17"/>
  <c r="H54" i="17"/>
  <c r="G54" i="17"/>
  <c r="F54" i="17"/>
  <c r="E54" i="17"/>
  <c r="D54" i="17"/>
  <c r="L54" i="17" s="1"/>
  <c r="R53" i="17"/>
  <c r="Q53" i="17"/>
  <c r="L53" i="17"/>
  <c r="K53" i="17"/>
  <c r="Q52" i="17"/>
  <c r="L52" i="17"/>
  <c r="R52" i="17" s="1"/>
  <c r="K52" i="17"/>
  <c r="R51" i="17"/>
  <c r="Q51" i="17"/>
  <c r="L51" i="17"/>
  <c r="K51" i="17"/>
  <c r="Q50" i="17"/>
  <c r="L50" i="17"/>
  <c r="R50" i="17" s="1"/>
  <c r="K50" i="17"/>
  <c r="Q49" i="17"/>
  <c r="L49" i="17"/>
  <c r="R49" i="17" s="1"/>
  <c r="K49" i="17"/>
  <c r="L48" i="17"/>
  <c r="R48" i="17" s="1"/>
  <c r="Q47" i="17"/>
  <c r="R47" i="17"/>
  <c r="K47" i="17"/>
  <c r="L46" i="17"/>
  <c r="R46" i="17" s="1"/>
  <c r="Q45" i="17"/>
  <c r="L45" i="17"/>
  <c r="R45" i="17" s="1"/>
  <c r="K45" i="17"/>
  <c r="Q44" i="17"/>
  <c r="L44" i="17"/>
  <c r="R44" i="17" s="1"/>
  <c r="K44" i="17"/>
  <c r="K54" i="17" s="1"/>
  <c r="Q43" i="17"/>
  <c r="L43" i="17"/>
  <c r="R43" i="17" s="1"/>
  <c r="K43" i="17"/>
  <c r="L42" i="17"/>
  <c r="R42" i="17" s="1"/>
  <c r="Q41" i="17"/>
  <c r="Q54" i="17" s="1"/>
  <c r="K41" i="17"/>
  <c r="R40" i="17"/>
  <c r="Q40" i="17"/>
  <c r="K40" i="17"/>
  <c r="R39" i="17"/>
  <c r="Q39" i="17"/>
  <c r="K39" i="17"/>
  <c r="Q38" i="17"/>
  <c r="L38" i="17"/>
  <c r="R38" i="17" s="1"/>
  <c r="K38" i="17"/>
  <c r="O20" i="17"/>
  <c r="H20" i="17"/>
  <c r="G20" i="17"/>
  <c r="F20" i="17"/>
  <c r="E20" i="17"/>
  <c r="D20" i="17"/>
  <c r="K19" i="17"/>
  <c r="Q19" i="17" s="1"/>
  <c r="I19" i="17"/>
  <c r="M18" i="17"/>
  <c r="Q18" i="17" s="1"/>
  <c r="K17" i="17"/>
  <c r="Q17" i="17" s="1"/>
  <c r="I17" i="17"/>
  <c r="K16" i="17"/>
  <c r="Q16" i="17" s="1"/>
  <c r="I16" i="17"/>
  <c r="M15" i="17"/>
  <c r="Q15" i="17" s="1"/>
  <c r="K14" i="17"/>
  <c r="Q14" i="17" s="1"/>
  <c r="I14" i="17"/>
  <c r="K13" i="17"/>
  <c r="K20" i="17" s="1"/>
  <c r="I13" i="17"/>
  <c r="K12" i="17"/>
  <c r="I12" i="17"/>
  <c r="M11" i="17"/>
  <c r="Q11" i="17" s="1"/>
  <c r="Q10" i="17"/>
  <c r="I10" i="17"/>
  <c r="Q8" i="17"/>
  <c r="I8" i="17"/>
  <c r="Q7" i="17"/>
  <c r="I7" i="17"/>
  <c r="M6" i="17"/>
  <c r="Q6" i="17" s="1"/>
  <c r="I6" i="17"/>
  <c r="M12" i="17" l="1"/>
  <c r="Q12" i="17" s="1"/>
  <c r="I20" i="17"/>
  <c r="R54" i="17"/>
  <c r="M13" i="17"/>
  <c r="Q13" i="17" s="1"/>
  <c r="R41" i="17"/>
  <c r="Q20" i="17" l="1"/>
  <c r="M20" i="17"/>
  <c r="C18" i="16" l="1"/>
  <c r="D17" i="16" s="1"/>
  <c r="C22" i="16" l="1"/>
  <c r="D18" i="16"/>
  <c r="D16" i="16"/>
  <c r="D15" i="16"/>
  <c r="C14" i="16"/>
  <c r="C10" i="16"/>
  <c r="C8" i="16"/>
  <c r="J22" i="12"/>
  <c r="J21" i="12"/>
  <c r="J20" i="12"/>
  <c r="R33" i="11"/>
  <c r="L33" i="11"/>
  <c r="J33" i="11"/>
  <c r="S32" i="11"/>
  <c r="S31" i="11"/>
  <c r="S33" i="11" s="1"/>
  <c r="R25" i="11"/>
  <c r="Q25" i="11"/>
  <c r="P25" i="11"/>
  <c r="N25" i="11"/>
  <c r="M25" i="11"/>
  <c r="L25" i="11"/>
  <c r="K25" i="11"/>
  <c r="J25" i="11"/>
  <c r="H25" i="11"/>
  <c r="G25" i="11"/>
  <c r="E25" i="11"/>
  <c r="D25" i="11"/>
  <c r="C25" i="11"/>
  <c r="B25" i="11"/>
  <c r="S24" i="11"/>
  <c r="O25" i="11"/>
  <c r="I25" i="11"/>
  <c r="Q17" i="11"/>
  <c r="D17" i="11"/>
  <c r="B17" i="11"/>
  <c r="O16" i="11"/>
  <c r="S16" i="11" s="1"/>
  <c r="O15" i="11"/>
  <c r="S15" i="11" s="1"/>
  <c r="S17" i="11" s="1"/>
  <c r="R33" i="10"/>
  <c r="L33" i="10"/>
  <c r="J33" i="10"/>
  <c r="S32" i="10"/>
  <c r="S31" i="10"/>
  <c r="Q25" i="10"/>
  <c r="P25" i="10"/>
  <c r="N25" i="10"/>
  <c r="M25" i="10"/>
  <c r="L25" i="10"/>
  <c r="K25" i="10"/>
  <c r="J25" i="10"/>
  <c r="I25" i="10"/>
  <c r="H25" i="10"/>
  <c r="G25" i="10"/>
  <c r="F25" i="10"/>
  <c r="E25" i="10"/>
  <c r="B25" i="10"/>
  <c r="S24" i="10"/>
  <c r="R25" i="10"/>
  <c r="O25" i="10"/>
  <c r="Q17" i="10"/>
  <c r="O16" i="10"/>
  <c r="S16" i="10" s="1"/>
  <c r="S15" i="10"/>
  <c r="S17" i="10" s="1"/>
  <c r="O15" i="10"/>
  <c r="O17" i="10" s="1"/>
  <c r="S33" i="10" l="1"/>
  <c r="J23" i="12"/>
  <c r="D13" i="16"/>
  <c r="C23" i="16"/>
  <c r="E16" i="16" s="1"/>
  <c r="D14" i="16"/>
  <c r="D11" i="16"/>
  <c r="D12" i="16"/>
  <c r="F25" i="11"/>
  <c r="S23" i="10"/>
  <c r="S25" i="10" s="1"/>
  <c r="S23" i="11"/>
  <c r="S25" i="11" s="1"/>
  <c r="O17" i="11"/>
  <c r="E8" i="16" l="1"/>
  <c r="E18" i="16"/>
  <c r="E17" i="16"/>
  <c r="E19" i="16"/>
  <c r="E23" i="16"/>
  <c r="E11" i="16"/>
  <c r="E15" i="16"/>
  <c r="E20" i="16"/>
  <c r="E7" i="16"/>
  <c r="E12" i="16"/>
  <c r="E22" i="16"/>
  <c r="E21" i="16"/>
  <c r="E14" i="16"/>
  <c r="E13" i="16"/>
  <c r="E9" i="16"/>
  <c r="E10" i="16"/>
</calcChain>
</file>

<file path=xl/sharedStrings.xml><?xml version="1.0" encoding="utf-8"?>
<sst xmlns="http://schemas.openxmlformats.org/spreadsheetml/2006/main" count="646" uniqueCount="325">
  <si>
    <t>※ 당해년도에 임대계약 만료로 임차인이 변경될 경우 임대보증금의 세입세출이 있으면 반드시 법인회계계좌로 세입세출처리하고, 예산서에도 세입세출을 표기하여야 함.</t>
  </si>
  <si>
    <t>1.이사회운영비</t>
  </si>
  <si>
    <t>1.전년도잉여금</t>
  </si>
  <si>
    <t>1.전년도이월금</t>
  </si>
  <si>
    <t>1.기본재산수입</t>
  </si>
  <si>
    <t>법인회계 결산 총괄표</t>
  </si>
  <si>
    <t>과목해소 및 유의사항</t>
  </si>
  <si>
    <t>5. 고정부채입금</t>
  </si>
  <si>
    <t xml:space="preserve">건강보험부담금 </t>
  </si>
  <si>
    <t>4. 기부원조금</t>
  </si>
  <si>
    <t>7.고정부채입금</t>
  </si>
  <si>
    <t>(단위 : 원)</t>
  </si>
  <si>
    <t>3.임대보증금미환급금</t>
  </si>
  <si>
    <t>1.임대보증금수입</t>
  </si>
  <si>
    <t>2.기타고정부채</t>
  </si>
  <si>
    <t>2. 과년도수입</t>
  </si>
  <si>
    <t>수용비, 재료비 : 각종재료 및 용품류와 도서대 등</t>
  </si>
  <si>
    <t>결산액</t>
  </si>
  <si>
    <t>과별</t>
  </si>
  <si>
    <t/>
  </si>
  <si>
    <t>건물의 신, 증축비 및 부대경비(공고료 포함)
※  비품이나 고정시설물도 건축공사와 일괄 시공시는 시설비에 편성</t>
  </si>
  <si>
    <t>예산액</t>
  </si>
  <si>
    <t>비고</t>
  </si>
  <si>
    <t>관</t>
  </si>
  <si>
    <t>목</t>
  </si>
  <si>
    <t>항</t>
  </si>
  <si>
    <t>산 출 기 초(단위:원)</t>
  </si>
  <si>
    <t>1.잡수입</t>
  </si>
  <si>
    <t>2.예금이자</t>
  </si>
  <si>
    <t>1.예금이자</t>
  </si>
  <si>
    <t>1.법인운영비</t>
  </si>
  <si>
    <t>1.예비비</t>
  </si>
  <si>
    <t>6.기부원조금</t>
  </si>
  <si>
    <t>1.기부원조금</t>
  </si>
  <si>
    <t>8.잡수입</t>
  </si>
  <si>
    <t>5.이월금</t>
  </si>
  <si>
    <t>1.재산수입</t>
  </si>
  <si>
    <t>1. 세입</t>
  </si>
  <si>
    <t>1.이사회비</t>
  </si>
  <si>
    <t>1.시설비</t>
  </si>
  <si>
    <t>10.예비비</t>
  </si>
  <si>
    <t>1.재산유지비</t>
  </si>
  <si>
    <t>세 입 합 계</t>
  </si>
  <si>
    <t>1.전출금</t>
  </si>
  <si>
    <t>2.사무비</t>
  </si>
  <si>
    <t>2.공과보험료</t>
  </si>
  <si>
    <t>3. 이월금</t>
  </si>
  <si>
    <t>법인협의회</t>
  </si>
  <si>
    <t>4.기타제지출</t>
  </si>
  <si>
    <t>3.재산조성비</t>
  </si>
  <si>
    <t>2.수용비</t>
  </si>
  <si>
    <t>집행잔액</t>
  </si>
  <si>
    <t>세 출 합 계</t>
  </si>
  <si>
    <t>2.시설비</t>
  </si>
  <si>
    <t>구성비(%)</t>
  </si>
  <si>
    <t>5.잡지출</t>
  </si>
  <si>
    <t xml:space="preserve">재산세 </t>
  </si>
  <si>
    <t>1.제지출</t>
  </si>
  <si>
    <t>3.적립금</t>
  </si>
  <si>
    <t>부가가치세</t>
  </si>
  <si>
    <t>건물임대수입</t>
  </si>
  <si>
    <t>2.재산관리비</t>
  </si>
  <si>
    <t>토지임대료</t>
  </si>
  <si>
    <t>세입합계</t>
  </si>
  <si>
    <t>과    목</t>
  </si>
  <si>
    <t>6.예비비</t>
  </si>
  <si>
    <t>4.전출금</t>
  </si>
  <si>
    <t>9.잡지출</t>
  </si>
  <si>
    <t>2. 세출</t>
  </si>
  <si>
    <t>세출합계</t>
  </si>
  <si>
    <t>6. 잡수입</t>
  </si>
  <si>
    <t>1. 재산수입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</si>
  <si>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</si>
  <si>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공공요금 : 우편․전신․전화․전기․수도요금 등</t>
  </si>
  <si>
    <t>토지(대지,전,답,임야 및 잡종지)의 임대수입</t>
  </si>
  <si>
    <t>※ 반드시 학교급별로 구분하여 작성하고, 세부항목별로 작성</t>
  </si>
  <si>
    <t>연료비 : 난방용 연료와 그 부대경비(공고 및 운반비를 포함한다)</t>
  </si>
  <si>
    <t>기부금은 집행용도를 구체적으로 작성하고, 세출예산서에 구체적으로 표기</t>
  </si>
  <si>
    <t>※  법인세(주민세), 국공유지 사용료, 각종부담금, 적십자회비 등</t>
  </si>
  <si>
    <t>화재보험료 및 기타 공과금, 각종 세금</t>
  </si>
  <si>
    <t>법정부담금 전출금, 법인지정사업비 전출금</t>
  </si>
  <si>
    <t>전년도 임대보증금 미환급에 따른 이월금</t>
  </si>
  <si>
    <t>수익용재산(건물) 유지관리, 보수비 등</t>
  </si>
  <si>
    <t>임원수당 : 위원회참석 수당 등 실비변상</t>
  </si>
  <si>
    <t>예산현액</t>
  </si>
  <si>
    <t xml:space="preserve">【서식 7】 
</t>
  </si>
  <si>
    <t>[ 작성기준 : 예산 - 3.1.  결산 - 2.28. ]</t>
  </si>
  <si>
    <t>1. 일반 현황</t>
  </si>
  <si>
    <t>법인설립
인     가
년 월 일</t>
  </si>
  <si>
    <t>설립자
(한자)</t>
  </si>
  <si>
    <t>이사장 인적사항</t>
  </si>
  <si>
    <t>전화번호</t>
  </si>
  <si>
    <t>성명
(한자)</t>
  </si>
  <si>
    <t>생년월일</t>
  </si>
  <si>
    <t>학력</t>
  </si>
  <si>
    <t>경럭</t>
  </si>
  <si>
    <t>법인
사무실</t>
  </si>
  <si>
    <t>이사장댁</t>
  </si>
  <si>
    <t>1950.6.5</t>
  </si>
  <si>
    <t>유 경 화
(劉 景 華)</t>
  </si>
  <si>
    <t>유 동 욱
(劉 東 旭)</t>
  </si>
  <si>
    <t>1953.4.15</t>
  </si>
  <si>
    <t>중앙대학교</t>
  </si>
  <si>
    <t>유피부과의원장</t>
  </si>
  <si>
    <t>(031)
563-2580</t>
  </si>
  <si>
    <t>(031)
521-2595</t>
  </si>
  <si>
    <t>※ 작성요령 : 관외법인도 작성하며 지역교육청에서는 법인별 제출 할 것.</t>
  </si>
  <si>
    <t>2. 법인 정. 현원 현황</t>
  </si>
  <si>
    <t>(단위 : 명)</t>
  </si>
  <si>
    <t>구분</t>
  </si>
  <si>
    <t>사 무 직</t>
  </si>
  <si>
    <t>기능직</t>
  </si>
  <si>
    <t>계</t>
  </si>
  <si>
    <t>5급</t>
  </si>
  <si>
    <t>6급</t>
  </si>
  <si>
    <t>7급</t>
  </si>
  <si>
    <t>8급</t>
  </si>
  <si>
    <t>소계</t>
  </si>
  <si>
    <t>정원</t>
  </si>
  <si>
    <t>현원</t>
  </si>
  <si>
    <t>증감</t>
  </si>
  <si>
    <t>※ 작성요령 : 관내법인만 작성.</t>
  </si>
  <si>
    <t>3. 학교 교직원 정.현원 현황</t>
  </si>
  <si>
    <t>정규교원</t>
  </si>
  <si>
    <t>기간제교원</t>
  </si>
  <si>
    <t>일반직</t>
  </si>
  <si>
    <t>합계</t>
  </si>
  <si>
    <t>교장</t>
  </si>
  <si>
    <t>교감</t>
  </si>
  <si>
    <t>보직교사</t>
  </si>
  <si>
    <t>교사</t>
  </si>
  <si>
    <t>결원
보충</t>
  </si>
  <si>
    <t>기타</t>
  </si>
  <si>
    <t>9급</t>
  </si>
  <si>
    <t>※ 정원은 관할청에서 인정한 인원을 기재하고 현원은 현재 근무중인자(휴직자 포함, 기간제교사와 시간강사는 제외)를 작성한다.</t>
  </si>
  <si>
    <t>4. 교육실무직원 현황</t>
  </si>
  <si>
    <t>교육실무직원</t>
  </si>
  <si>
    <t>행정실무사</t>
  </si>
  <si>
    <t>영양사</t>
  </si>
  <si>
    <t>조리사</t>
  </si>
  <si>
    <t>조리실무사</t>
  </si>
  <si>
    <t>사서</t>
  </si>
  <si>
    <t>-</t>
  </si>
  <si>
    <t>※ 직종에 따라 변경 작성</t>
  </si>
  <si>
    <t>보직
교사</t>
  </si>
  <si>
    <t>8등급</t>
  </si>
  <si>
    <t>9등급</t>
  </si>
  <si>
    <t>비정규직</t>
  </si>
  <si>
    <t>기구 및 정·현원 일람표</t>
  </si>
  <si>
    <t>이사장
자택</t>
  </si>
  <si>
    <r>
      <t>기구 및 정</t>
    </r>
    <r>
      <rPr>
        <b/>
        <sz val="20"/>
        <color indexed="8"/>
        <rFont val="바탕체"/>
        <family val="1"/>
        <charset val="129"/>
      </rPr>
      <t>·</t>
    </r>
    <r>
      <rPr>
        <b/>
        <sz val="20"/>
        <color indexed="8"/>
        <rFont val="맑은 고딕"/>
        <family val="3"/>
        <charset val="129"/>
      </rPr>
      <t>현원 일람표</t>
    </r>
  </si>
  <si>
    <t>사무직</t>
  </si>
  <si>
    <t>【서식 45】</t>
  </si>
  <si>
    <t>가. 토지(대지, 임야, 전, 답) 및 건물</t>
  </si>
  <si>
    <t>재산의종류</t>
  </si>
  <si>
    <t>면적(㎥)</t>
  </si>
  <si>
    <t>평가액</t>
  </si>
  <si>
    <t>총수입액</t>
  </si>
  <si>
    <t>필요경비</t>
  </si>
  <si>
    <t>순수익액</t>
  </si>
  <si>
    <t>운영방법</t>
  </si>
  <si>
    <t>건물</t>
  </si>
  <si>
    <t>평가액은 건물과 토지합계</t>
  </si>
  <si>
    <t>토지</t>
  </si>
  <si>
    <t>나. 현금 및 유가증권</t>
  </si>
  <si>
    <t>금액</t>
  </si>
  <si>
    <t>이율 또는 배당금</t>
  </si>
  <si>
    <t>예금</t>
  </si>
  <si>
    <t>나. 수입액 집행내역</t>
  </si>
  <si>
    <t>재산의</t>
  </si>
  <si>
    <t>집 행 내 역</t>
  </si>
  <si>
    <t>종 류</t>
  </si>
  <si>
    <t>법 정</t>
  </si>
  <si>
    <t>법 인</t>
  </si>
  <si>
    <t>교육시설부 담 금</t>
  </si>
  <si>
    <t>제 세</t>
  </si>
  <si>
    <t>감 가</t>
  </si>
  <si>
    <t>학교</t>
  </si>
  <si>
    <t>재투자비</t>
  </si>
  <si>
    <t>부담금</t>
  </si>
  <si>
    <t>운영비</t>
  </si>
  <si>
    <t>공과금</t>
  </si>
  <si>
    <t>삼각비</t>
  </si>
  <si>
    <t>현금</t>
  </si>
  <si>
    <t>학교법인동화학원</t>
  </si>
  <si>
    <t>이사회비</t>
  </si>
  <si>
    <t>사무비</t>
  </si>
  <si>
    <t>재산조성비</t>
  </si>
  <si>
    <t>전출금</t>
  </si>
  <si>
    <t>잡지출</t>
  </si>
  <si>
    <t>예비비</t>
  </si>
  <si>
    <t>예산 성질별 내역</t>
  </si>
  <si>
    <t>관명</t>
  </si>
  <si>
    <t>과목명</t>
  </si>
  <si>
    <t>관내구성비</t>
  </si>
  <si>
    <t>전체구성비</t>
  </si>
  <si>
    <t>이사회운영비</t>
  </si>
  <si>
    <t>법인 운영비</t>
  </si>
  <si>
    <t>시설비</t>
  </si>
  <si>
    <t>재산유지비</t>
  </si>
  <si>
    <t>공과보험료</t>
  </si>
  <si>
    <t>고등학교법인전출금</t>
  </si>
  <si>
    <t>중학교법인전출금</t>
  </si>
  <si>
    <t>기타 잡지출</t>
  </si>
  <si>
    <t>총계</t>
  </si>
  <si>
    <t>세입 • 세출 결산서</t>
    <phoneticPr fontId="25" type="noConversion"/>
  </si>
  <si>
    <t>수익용기본재산 수입실적 조서</t>
    <phoneticPr fontId="25" type="noConversion"/>
  </si>
  <si>
    <t>법인회계 결산 성질별조서</t>
    <phoneticPr fontId="25" type="noConversion"/>
  </si>
  <si>
    <t>결산액</t>
    <phoneticPr fontId="25" type="noConversion"/>
  </si>
  <si>
    <t>(단위:원)</t>
    <phoneticPr fontId="25" type="noConversion"/>
  </si>
  <si>
    <t>법인회계 결산조서</t>
  </si>
  <si>
    <t>ㅇ 세입결산조서</t>
  </si>
  <si>
    <t>과        목</t>
  </si>
  <si>
    <t>예산액
(A)</t>
  </si>
  <si>
    <t>이월등 증감액(B)</t>
  </si>
  <si>
    <t>예산현액
(C=A+B)</t>
  </si>
  <si>
    <t>징수결정액
(D)</t>
  </si>
  <si>
    <t>수납액
(E)</t>
  </si>
  <si>
    <t>불  납
결손액
(F)</t>
  </si>
  <si>
    <t>미수납액
(G=D-E-F)</t>
  </si>
  <si>
    <t>명시이월</t>
  </si>
  <si>
    <t>사고이월</t>
  </si>
  <si>
    <t>계속비이월</t>
  </si>
  <si>
    <t>1. 기본재산수입</t>
  </si>
  <si>
    <t>1. 대지료</t>
  </si>
  <si>
    <t>2. 기타수입</t>
  </si>
  <si>
    <t>3. 수험료</t>
  </si>
  <si>
    <t>2. 과년도 수입</t>
  </si>
  <si>
    <t>1. 과년도 수입</t>
  </si>
  <si>
    <t>1.과년도수입</t>
  </si>
  <si>
    <t>1. 전년도 잉여금</t>
  </si>
  <si>
    <t>1.전년도 잉여금</t>
  </si>
  <si>
    <t>2.임대보증금미환급금</t>
  </si>
  <si>
    <t>1. 기부원조금</t>
  </si>
  <si>
    <t>1. 기타고정부채</t>
  </si>
  <si>
    <t>1.임대보증금</t>
  </si>
  <si>
    <t>1. 잡수입</t>
  </si>
  <si>
    <t>2. 변상금</t>
  </si>
  <si>
    <t>3. 위약금</t>
  </si>
  <si>
    <t>2. 예금이자</t>
  </si>
  <si>
    <t>3. 물품매각대</t>
  </si>
  <si>
    <t>1. 불용물품매각대</t>
  </si>
  <si>
    <t>ㅇ 세출결산조서</t>
  </si>
  <si>
    <t>예산
(A)</t>
  </si>
  <si>
    <t>예산결정후 증감액(B)</t>
  </si>
  <si>
    <t>지출액
(D)</t>
  </si>
  <si>
    <t>다음년도 이월액(E)</t>
  </si>
  <si>
    <t>불용액
(F=C-D-E)</t>
  </si>
  <si>
    <t>이용</t>
  </si>
  <si>
    <t>전용</t>
  </si>
  <si>
    <t>명시</t>
  </si>
  <si>
    <t>사고</t>
  </si>
  <si>
    <t>계속비</t>
  </si>
  <si>
    <t>1. 이사회비</t>
  </si>
  <si>
    <t>1. 이사회운영비</t>
  </si>
  <si>
    <t>2. 사무비</t>
  </si>
  <si>
    <t>1. 인건비</t>
  </si>
  <si>
    <t>1. 봉급</t>
  </si>
  <si>
    <t>2. 수당</t>
  </si>
  <si>
    <t>3. 여비</t>
  </si>
  <si>
    <t>2. 수용비</t>
  </si>
  <si>
    <t>1. 법인운영비</t>
  </si>
  <si>
    <t>1. 시설비</t>
  </si>
  <si>
    <t>2. 적립금</t>
  </si>
  <si>
    <t>2. 재산관리비</t>
  </si>
  <si>
    <t>1. 공과보험료</t>
  </si>
  <si>
    <t>2. 재산유지비</t>
  </si>
  <si>
    <t>1. 전출금</t>
  </si>
  <si>
    <t>1. 고등학교</t>
  </si>
  <si>
    <t>2. 중학교</t>
  </si>
  <si>
    <t>3. 시설비</t>
  </si>
  <si>
    <t>5. 잡지출</t>
  </si>
  <si>
    <t>1. 제지출</t>
  </si>
  <si>
    <t>1. 보상금</t>
  </si>
  <si>
    <t>2.소송비</t>
  </si>
  <si>
    <t>3. 기타제지출</t>
  </si>
  <si>
    <t xml:space="preserve">* 작성요령 : </t>
  </si>
  <si>
    <t>1. 과목은 관, 항까지 작성한다.</t>
  </si>
  <si>
    <t>2. 예산외의 비목을 충당하기 위하여 예비비를 지출한 때에는 예산에 준한 과목에</t>
  </si>
  <si>
    <t xml:space="preserve">   이를 정리하고 해당 " 관"의 결산액에 합산한다.</t>
  </si>
  <si>
    <t>집 행 잔 액 조 서</t>
  </si>
  <si>
    <t>1. 세입총액 : 일금</t>
  </si>
  <si>
    <t>2. 세출총액 : 일금</t>
  </si>
  <si>
    <t>3. 차인잔액 : 일금</t>
  </si>
  <si>
    <t>ㅇ 잉여금 현황</t>
  </si>
  <si>
    <t>세계잉여금(A)</t>
  </si>
  <si>
    <t>이  월  액(B)</t>
  </si>
  <si>
    <t>임대보증금미환급금</t>
  </si>
  <si>
    <t>적립금
(법인비)
©</t>
  </si>
  <si>
    <t>순세계잉여금</t>
  </si>
  <si>
    <t>ㅇ 순세계잉여금 내역</t>
  </si>
  <si>
    <t>항 목</t>
  </si>
  <si>
    <t>상세내역</t>
  </si>
  <si>
    <t>이월액</t>
  </si>
  <si>
    <t>이월사유</t>
  </si>
  <si>
    <t>법인비</t>
  </si>
  <si>
    <t>합   계</t>
  </si>
  <si>
    <t>집행잔액</t>
    <phoneticPr fontId="25" type="noConversion"/>
  </si>
  <si>
    <t>집행잔액</t>
    <phoneticPr fontId="25" type="noConversion"/>
  </si>
  <si>
    <t>(단위 : 원)</t>
    <phoneticPr fontId="25" type="noConversion"/>
  </si>
  <si>
    <t>정기예금이자</t>
    <phoneticPr fontId="25" type="noConversion"/>
  </si>
  <si>
    <t>법인세환급금</t>
    <phoneticPr fontId="25" type="noConversion"/>
  </si>
  <si>
    <t>전년도 불용액 중 이월사업비, 임대보증금미환급금을 제외한 금액</t>
  </si>
  <si>
    <t>과오납환급금</t>
    <phoneticPr fontId="25" type="noConversion"/>
  </si>
  <si>
    <t>(단위 : 원)</t>
    <phoneticPr fontId="25" type="noConversion"/>
  </si>
  <si>
    <t>임원수당</t>
  </si>
  <si>
    <t>경조사비</t>
    <phoneticPr fontId="25" type="noConversion"/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</si>
  <si>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</si>
  <si>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 xml:space="preserve">화재보험료 </t>
  </si>
  <si>
    <t>1.고등학교법인전출금</t>
    <phoneticPr fontId="25" type="noConversion"/>
  </si>
  <si>
    <t>2.중학교법인전출금</t>
    <phoneticPr fontId="25" type="noConversion"/>
  </si>
  <si>
    <t>세출결산서</t>
    <phoneticPr fontId="25" type="noConversion"/>
  </si>
  <si>
    <t>세입결산서</t>
    <phoneticPr fontId="25" type="noConversion"/>
  </si>
  <si>
    <t>2.재산매각대</t>
    <phoneticPr fontId="25" type="noConversion"/>
  </si>
  <si>
    <t>1.재산매각대</t>
    <phoneticPr fontId="25" type="noConversion"/>
  </si>
  <si>
    <t>2019년도</t>
    <phoneticPr fontId="25" type="noConversion"/>
  </si>
  <si>
    <t>예금이자</t>
    <phoneticPr fontId="25" type="noConversion"/>
  </si>
  <si>
    <t>법인차량 관련 비용</t>
    <phoneticPr fontId="25" type="noConversion"/>
  </si>
  <si>
    <t>세무비용</t>
    <phoneticPr fontId="25" type="noConversion"/>
  </si>
  <si>
    <t>인증서 비용</t>
    <phoneticPr fontId="25" type="noConversion"/>
  </si>
  <si>
    <t>지역자원시설세</t>
    <phoneticPr fontId="25" type="noConversion"/>
  </si>
  <si>
    <t>법인세환급금</t>
  </si>
  <si>
    <t>지방세환급금</t>
    <phoneticPr fontId="25" type="noConversion"/>
  </si>
  <si>
    <t>2.재산매각대</t>
    <phoneticPr fontId="25" type="noConversion"/>
  </si>
  <si>
    <t>1.재산매각대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</si>
</sst>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76" formatCode="#,##0;[Red]\△#,##0"/>
    <numFmt numFmtId="177" formatCode="#,##0_);[Red]\(#,##0\)"/>
    <numFmt numFmtId="178" formatCode="0.0_);[Red]\(0.0\)"/>
    <numFmt numFmtId="179" formatCode="#,##0_ ;[Red]\-#,##0\ "/>
    <numFmt numFmtId="180" formatCode="#,##0_ "/>
    <numFmt numFmtId="181" formatCode="#,##0.0"/>
    <numFmt numFmtId="182" formatCode="#,##0_);\(#,##0\)"/>
    <numFmt numFmtId="183" formatCode="#,##0&quot;원&quot;;\-#&quot;원&quot;\,##0&quot;원&quot;"/>
  </numFmts>
  <fonts count="63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0"/>
      <color rgb="FF000000"/>
      <name val="Arial"/>
      <family val="2"/>
    </font>
    <font>
      <sz val="12"/>
      <color rgb="FF000000"/>
      <name val="바탕체"/>
      <family val="1"/>
      <charset val="129"/>
    </font>
    <font>
      <b/>
      <sz val="8"/>
      <color rgb="FF0000CC"/>
      <name val="돋움"/>
      <family val="3"/>
      <charset val="129"/>
    </font>
    <font>
      <sz val="8"/>
      <color rgb="FF000000"/>
      <name val="돋움"/>
      <family val="3"/>
      <charset val="129"/>
    </font>
    <font>
      <sz val="10"/>
      <color rgb="FF000000"/>
      <name val="바탕"/>
      <family val="1"/>
      <charset val="129"/>
    </font>
    <font>
      <b/>
      <sz val="2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바탕체"/>
      <family val="1"/>
      <charset val="129"/>
    </font>
    <font>
      <sz val="12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color indexed="8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8"/>
      <name val="바탕"/>
      <family val="1"/>
      <charset val="129"/>
    </font>
    <font>
      <sz val="20"/>
      <color indexed="8"/>
      <name val="맑은 고딕"/>
      <family val="3"/>
      <charset val="129"/>
    </font>
    <font>
      <sz val="14"/>
      <color indexed="8"/>
      <name val="바탕"/>
      <family val="1"/>
      <charset val="129"/>
    </font>
    <font>
      <b/>
      <sz val="14"/>
      <color indexed="8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indexed="8"/>
      <name val="바탕"/>
      <family val="1"/>
      <charset val="129"/>
    </font>
    <font>
      <sz val="10"/>
      <color indexed="8"/>
      <name val="Arial"/>
      <family val="2"/>
    </font>
    <font>
      <b/>
      <sz val="19"/>
      <color indexed="8"/>
      <name val="바탕체"/>
      <family val="1"/>
      <charset val="129"/>
    </font>
    <font>
      <b/>
      <sz val="16"/>
      <color indexed="8"/>
      <name val="바탕체"/>
      <family val="1"/>
      <charset val="129"/>
    </font>
    <font>
      <b/>
      <sz val="15"/>
      <color indexed="8"/>
      <name val="바탕체"/>
      <family val="1"/>
      <charset val="129"/>
    </font>
    <font>
      <sz val="11"/>
      <color indexed="8"/>
      <name val="바탕체"/>
      <family val="1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  <font>
      <b/>
      <sz val="18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3DCDB"/>
      </patternFill>
    </fill>
    <fill>
      <patternFill patternType="solid">
        <fgColor rgb="FFEBF1DE"/>
      </patternFill>
    </fill>
    <fill>
      <patternFill patternType="solid">
        <fgColor rgb="FFE6E0ED"/>
      </patternFill>
    </fill>
    <fill>
      <patternFill patternType="solid">
        <fgColor rgb="FFDBEEF3"/>
      </patternFill>
    </fill>
    <fill>
      <patternFill patternType="solid">
        <fgColor rgb="FFFDEADB"/>
      </patternFill>
    </fill>
    <fill>
      <patternFill patternType="solid">
        <fgColor rgb="FFB8CCE5"/>
      </patternFill>
    </fill>
    <fill>
      <patternFill patternType="solid">
        <fgColor rgb="FFE6B8B7"/>
      </patternFill>
    </fill>
    <fill>
      <patternFill patternType="solid">
        <fgColor rgb="FFD7E4BC"/>
      </patternFill>
    </fill>
    <fill>
      <patternFill patternType="solid">
        <fgColor rgb="FFCCC1DA"/>
      </patternFill>
    </fill>
    <fill>
      <patternFill patternType="solid">
        <fgColor rgb="FFB7DEE8"/>
      </patternFill>
    </fill>
    <fill>
      <patternFill patternType="solid">
        <fgColor rgb="FFFCD5B5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3D69B"/>
      </patternFill>
    </fill>
    <fill>
      <patternFill patternType="solid">
        <fgColor rgb="FFB3A2C7"/>
      </patternFill>
    </fill>
    <fill>
      <patternFill patternType="solid">
        <fgColor rgb="FF92CDDD"/>
      </patternFill>
    </fill>
    <fill>
      <patternFill patternType="solid">
        <fgColor rgb="FFFAC090"/>
      </patternFill>
    </fill>
    <fill>
      <patternFill patternType="solid">
        <fgColor rgb="FF4F81BD"/>
      </patternFill>
    </fill>
    <fill>
      <patternFill patternType="solid">
        <fgColor rgb="FFC0504D"/>
      </patternFill>
    </fill>
    <fill>
      <patternFill patternType="solid">
        <fgColor rgb="FF9BBB59"/>
      </patternFill>
    </fill>
    <fill>
      <patternFill patternType="solid">
        <fgColor rgb="FF8064A2"/>
      </patternFill>
    </fill>
    <fill>
      <patternFill patternType="solid">
        <fgColor rgb="FF4BACC6"/>
      </patternFill>
    </fill>
    <fill>
      <patternFill patternType="solid">
        <fgColor rgb="FFF79646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CC00"/>
      </patternFill>
    </fill>
    <fill>
      <patternFill patternType="solid">
        <fgColor rgb="FFFFFFFF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8"/>
      </left>
      <right style="thin">
        <color rgb="FF000000"/>
      </right>
      <top/>
      <bottom style="double">
        <color rgb="FF000000"/>
      </bottom>
      <diagonal/>
    </border>
    <border>
      <left style="thin">
        <color indexed="8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/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4" fillId="28" borderId="2">
      <alignment vertical="center"/>
    </xf>
    <xf numFmtId="0" fontId="6" fillId="29" borderId="0">
      <alignment vertical="center"/>
    </xf>
    <xf numFmtId="0" fontId="7" fillId="0" borderId="0">
      <alignment vertical="center"/>
    </xf>
    <xf numFmtId="0" fontId="8" fillId="30" borderId="3">
      <alignment vertical="center"/>
    </xf>
    <xf numFmtId="41" fontId="24" fillId="0" borderId="0"/>
    <xf numFmtId="41" fontId="24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31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2" borderId="0">
      <alignment vertical="center"/>
    </xf>
    <xf numFmtId="0" fontId="17" fillId="26" borderId="9">
      <alignment vertical="center"/>
    </xf>
    <xf numFmtId="0" fontId="18" fillId="0" borderId="0"/>
    <xf numFmtId="37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4" fillId="0" borderId="0"/>
    <xf numFmtId="37" fontId="19" fillId="0" borderId="0"/>
    <xf numFmtId="37" fontId="26" fillId="0" borderId="0"/>
    <xf numFmtId="41" fontId="32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>
      <alignment vertical="center"/>
    </xf>
    <xf numFmtId="0" fontId="42" fillId="0" borderId="0"/>
    <xf numFmtId="0" fontId="32" fillId="0" borderId="0"/>
    <xf numFmtId="9" fontId="50" fillId="0" borderId="0" applyFont="0" applyFill="0" applyBorder="0" applyAlignment="0" applyProtection="0">
      <alignment vertical="center"/>
    </xf>
  </cellStyleXfs>
  <cellXfs count="369">
    <xf numFmtId="0" fontId="0" fillId="0" borderId="0" xfId="0" applyNumberFormat="1"/>
    <xf numFmtId="0" fontId="1" fillId="0" borderId="0" xfId="54" applyNumberFormat="1" applyFont="1"/>
    <xf numFmtId="177" fontId="22" fillId="0" borderId="0" xfId="55" applyNumberFormat="1" applyFont="1" applyAlignment="1">
      <alignment horizontal="justify" vertical="center" wrapText="1"/>
    </xf>
    <xf numFmtId="177" fontId="19" fillId="0" borderId="0" xfId="55" applyNumberFormat="1" applyAlignment="1">
      <alignment vertical="center"/>
    </xf>
    <xf numFmtId="178" fontId="19" fillId="0" borderId="0" xfId="55" applyNumberFormat="1" applyAlignment="1">
      <alignment vertical="center"/>
    </xf>
    <xf numFmtId="179" fontId="19" fillId="0" borderId="0" xfId="55" applyNumberFormat="1" applyAlignment="1">
      <alignment vertical="center"/>
    </xf>
    <xf numFmtId="41" fontId="1" fillId="0" borderId="0" xfId="32" applyNumberFormat="1" applyFont="1" applyBorder="1" applyAlignment="1">
      <alignment vertical="center" shrinkToFit="1"/>
    </xf>
    <xf numFmtId="41" fontId="1" fillId="0" borderId="0" xfId="32" applyNumberFormat="1" applyFont="1" applyAlignment="1">
      <alignment horizontal="center" vertical="center" shrinkToFit="1"/>
    </xf>
    <xf numFmtId="41" fontId="1" fillId="0" borderId="0" xfId="32" applyNumberFormat="1" applyFont="1" applyFill="1" applyBorder="1" applyAlignment="1">
      <alignment horizontal="right" vertical="center" shrinkToFit="1"/>
    </xf>
    <xf numFmtId="41" fontId="10" fillId="33" borderId="22" xfId="32" applyNumberFormat="1" applyFont="1" applyFill="1" applyBorder="1" applyAlignment="1">
      <alignment horizontal="center" vertical="center" shrinkToFit="1"/>
    </xf>
    <xf numFmtId="41" fontId="10" fillId="33" borderId="23" xfId="32" applyNumberFormat="1" applyFont="1" applyFill="1" applyBorder="1" applyAlignment="1">
      <alignment horizontal="center" vertical="center" shrinkToFit="1"/>
    </xf>
    <xf numFmtId="41" fontId="10" fillId="33" borderId="23" xfId="32" applyNumberFormat="1" applyFont="1" applyFill="1" applyBorder="1" applyAlignment="1">
      <alignment horizontal="center" vertical="center" wrapText="1" shrinkToFit="1"/>
    </xf>
    <xf numFmtId="41" fontId="10" fillId="33" borderId="24" xfId="32" applyNumberFormat="1" applyFont="1" applyFill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horizontal="center" vertical="center" shrinkToFit="1"/>
    </xf>
    <xf numFmtId="41" fontId="1" fillId="0" borderId="0" xfId="32" applyNumberFormat="1" applyFont="1" applyAlignment="1">
      <alignment horizontal="left" vertical="center" shrinkToFit="1"/>
    </xf>
    <xf numFmtId="37" fontId="27" fillId="0" borderId="0" xfId="56" applyFont="1"/>
    <xf numFmtId="37" fontId="30" fillId="0" borderId="0" xfId="56" applyFont="1"/>
    <xf numFmtId="37" fontId="29" fillId="0" borderId="0" xfId="56" applyFont="1"/>
    <xf numFmtId="37" fontId="29" fillId="0" borderId="0" xfId="56" applyFont="1" applyAlignment="1">
      <alignment horizontal="right"/>
    </xf>
    <xf numFmtId="37" fontId="31" fillId="0" borderId="0" xfId="56" applyFont="1"/>
    <xf numFmtId="37" fontId="29" fillId="0" borderId="10" xfId="56" applyFont="1" applyBorder="1" applyAlignment="1">
      <alignment horizontal="center" vertical="center" wrapText="1"/>
    </xf>
    <xf numFmtId="37" fontId="29" fillId="0" borderId="0" xfId="56" applyFont="1" applyAlignment="1">
      <alignment horizontal="left" vertical="center"/>
    </xf>
    <xf numFmtId="37" fontId="29" fillId="0" borderId="0" xfId="56" applyFont="1" applyAlignment="1">
      <alignment horizontal="center" vertical="center" wrapText="1"/>
    </xf>
    <xf numFmtId="37" fontId="31" fillId="0" borderId="0" xfId="56" applyFont="1" applyAlignment="1">
      <alignment vertical="center"/>
    </xf>
    <xf numFmtId="37" fontId="29" fillId="0" borderId="0" xfId="56" applyFont="1" applyAlignment="1">
      <alignment horizontal="right" vertical="center"/>
    </xf>
    <xf numFmtId="41" fontId="29" fillId="0" borderId="10" xfId="57" applyFont="1" applyBorder="1" applyAlignment="1">
      <alignment horizontal="center" vertical="center" wrapText="1"/>
    </xf>
    <xf numFmtId="37" fontId="29" fillId="0" borderId="0" xfId="56" applyFont="1" applyAlignment="1">
      <alignment horizontal="left" vertical="center" wrapText="1"/>
    </xf>
    <xf numFmtId="37" fontId="29" fillId="0" borderId="10" xfId="56" applyFont="1" applyFill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/>
    </xf>
    <xf numFmtId="41" fontId="29" fillId="0" borderId="10" xfId="57" applyFont="1" applyBorder="1" applyAlignment="1">
      <alignment vertical="center"/>
    </xf>
    <xf numFmtId="37" fontId="29" fillId="0" borderId="11" xfId="56" applyFont="1" applyFill="1" applyBorder="1" applyAlignment="1">
      <alignment vertical="center" wrapText="1"/>
    </xf>
    <xf numFmtId="37" fontId="29" fillId="0" borderId="10" xfId="56" applyFont="1" applyBorder="1" applyAlignment="1">
      <alignment vertical="center"/>
    </xf>
    <xf numFmtId="41" fontId="29" fillId="0" borderId="11" xfId="57" applyFont="1" applyBorder="1" applyAlignment="1">
      <alignment vertical="center" wrapText="1"/>
    </xf>
    <xf numFmtId="37" fontId="27" fillId="0" borderId="0" xfId="56" applyNumberFormat="1" applyFont="1"/>
    <xf numFmtId="37" fontId="31" fillId="0" borderId="0" xfId="56" applyNumberFormat="1" applyFont="1"/>
    <xf numFmtId="37" fontId="31" fillId="0" borderId="0" xfId="56" applyNumberFormat="1" applyFont="1" applyAlignment="1">
      <alignment horizontal="right"/>
    </xf>
    <xf numFmtId="37" fontId="31" fillId="0" borderId="10" xfId="56" applyNumberFormat="1" applyFont="1" applyBorder="1" applyAlignment="1">
      <alignment horizontal="center" vertical="center" wrapText="1"/>
    </xf>
    <xf numFmtId="37" fontId="31" fillId="0" borderId="0" xfId="56" applyNumberFormat="1" applyFont="1" applyAlignment="1">
      <alignment horizontal="left" vertical="center"/>
    </xf>
    <xf numFmtId="37" fontId="31" fillId="0" borderId="0" xfId="56" applyNumberFormat="1" applyFont="1" applyAlignment="1">
      <alignment horizontal="center" vertical="center" wrapText="1"/>
    </xf>
    <xf numFmtId="37" fontId="31" fillId="0" borderId="0" xfId="56" applyNumberFormat="1" applyFont="1" applyAlignment="1">
      <alignment vertical="center"/>
    </xf>
    <xf numFmtId="37" fontId="31" fillId="0" borderId="0" xfId="56" applyNumberFormat="1" applyFont="1" applyAlignment="1">
      <alignment horizontal="right" vertical="center"/>
    </xf>
    <xf numFmtId="41" fontId="31" fillId="0" borderId="10" xfId="57" applyNumberFormat="1" applyFont="1" applyBorder="1" applyAlignment="1">
      <alignment horizontal="center" vertical="center" wrapText="1"/>
    </xf>
    <xf numFmtId="37" fontId="31" fillId="0" borderId="0" xfId="56" applyNumberFormat="1" applyFont="1" applyAlignment="1">
      <alignment horizontal="left" vertical="center" wrapText="1"/>
    </xf>
    <xf numFmtId="37" fontId="31" fillId="0" borderId="10" xfId="56" applyNumberFormat="1" applyFont="1" applyFill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/>
    </xf>
    <xf numFmtId="41" fontId="31" fillId="0" borderId="10" xfId="57" applyNumberFormat="1" applyFont="1" applyBorder="1" applyAlignment="1">
      <alignment vertical="center"/>
    </xf>
    <xf numFmtId="37" fontId="31" fillId="0" borderId="11" xfId="56" applyNumberFormat="1" applyFont="1" applyFill="1" applyBorder="1" applyAlignment="1">
      <alignment vertical="center" wrapText="1"/>
    </xf>
    <xf numFmtId="41" fontId="31" fillId="0" borderId="11" xfId="57" applyNumberFormat="1" applyFont="1" applyBorder="1" applyAlignment="1">
      <alignment vertical="center" wrapText="1"/>
    </xf>
    <xf numFmtId="0" fontId="36" fillId="0" borderId="0" xfId="58" applyNumberFormat="1" applyFont="1"/>
    <xf numFmtId="0" fontId="35" fillId="0" borderId="0" xfId="58" applyNumberFormat="1"/>
    <xf numFmtId="0" fontId="31" fillId="0" borderId="0" xfId="58" applyNumberFormat="1" applyFont="1" applyAlignment="1">
      <alignment horizontal="justify" vertical="center" wrapText="1"/>
    </xf>
    <xf numFmtId="0" fontId="38" fillId="0" borderId="0" xfId="58" applyNumberFormat="1" applyFont="1" applyAlignment="1">
      <alignment vertical="center"/>
    </xf>
    <xf numFmtId="0" fontId="39" fillId="0" borderId="0" xfId="58" applyNumberFormat="1" applyFont="1" applyAlignment="1">
      <alignment vertical="center"/>
    </xf>
    <xf numFmtId="0" fontId="40" fillId="0" borderId="0" xfId="58" applyNumberFormat="1" applyFont="1" applyAlignment="1">
      <alignment horizontal="right" vertical="center"/>
    </xf>
    <xf numFmtId="0" fontId="36" fillId="0" borderId="33" xfId="58" applyNumberFormat="1" applyFont="1" applyBorder="1" applyAlignment="1">
      <alignment horizontal="center" vertical="center" wrapText="1"/>
    </xf>
    <xf numFmtId="0" fontId="36" fillId="0" borderId="34" xfId="58" applyNumberFormat="1" applyFont="1" applyBorder="1" applyAlignment="1">
      <alignment horizontal="center" vertical="center" wrapText="1"/>
    </xf>
    <xf numFmtId="0" fontId="36" fillId="0" borderId="35" xfId="58" applyNumberFormat="1" applyFont="1" applyBorder="1" applyAlignment="1">
      <alignment horizontal="center" vertical="center" wrapText="1"/>
    </xf>
    <xf numFmtId="0" fontId="36" fillId="0" borderId="36" xfId="58" applyNumberFormat="1" applyFont="1" applyBorder="1" applyAlignment="1">
      <alignment horizontal="center" vertical="center" wrapText="1"/>
    </xf>
    <xf numFmtId="0" fontId="36" fillId="0" borderId="37" xfId="58" applyNumberFormat="1" applyFont="1" applyBorder="1" applyAlignment="1">
      <alignment horizontal="right" vertical="center" wrapText="1"/>
    </xf>
    <xf numFmtId="3" fontId="36" fillId="0" borderId="37" xfId="58" applyNumberFormat="1" applyFont="1" applyBorder="1" applyAlignment="1">
      <alignment horizontal="right" vertical="center" wrapText="1"/>
    </xf>
    <xf numFmtId="0" fontId="36" fillId="0" borderId="38" xfId="58" applyNumberFormat="1" applyFont="1" applyBorder="1" applyAlignment="1">
      <alignment horizontal="center" vertical="center" wrapText="1"/>
    </xf>
    <xf numFmtId="0" fontId="36" fillId="0" borderId="39" xfId="58" applyNumberFormat="1" applyFont="1" applyBorder="1" applyAlignment="1">
      <alignment horizontal="center" vertical="center" wrapText="1"/>
    </xf>
    <xf numFmtId="180" fontId="36" fillId="0" borderId="40" xfId="59" applyNumberFormat="1" applyFont="1" applyBorder="1" applyAlignment="1">
      <alignment horizontal="right" vertical="center" wrapText="1"/>
    </xf>
    <xf numFmtId="3" fontId="36" fillId="0" borderId="40" xfId="58" applyNumberFormat="1" applyFont="1" applyBorder="1" applyAlignment="1">
      <alignment horizontal="right" vertical="center" wrapText="1"/>
    </xf>
    <xf numFmtId="0" fontId="36" fillId="0" borderId="41" xfId="58" applyNumberFormat="1" applyFont="1" applyBorder="1" applyAlignment="1">
      <alignment horizontal="center" vertical="center" wrapText="1"/>
    </xf>
    <xf numFmtId="0" fontId="36" fillId="0" borderId="0" xfId="58" applyNumberFormat="1" applyFont="1" applyBorder="1" applyAlignment="1">
      <alignment horizontal="center" vertical="center" wrapText="1"/>
    </xf>
    <xf numFmtId="41" fontId="36" fillId="0" borderId="0" xfId="59" applyNumberFormat="1" applyFont="1" applyBorder="1" applyAlignment="1">
      <alignment horizontal="center" vertical="center" wrapText="1"/>
    </xf>
    <xf numFmtId="3" fontId="36" fillId="0" borderId="0" xfId="58" applyNumberFormat="1" applyFont="1" applyBorder="1" applyAlignment="1">
      <alignment horizontal="center" vertical="center" wrapText="1"/>
    </xf>
    <xf numFmtId="41" fontId="36" fillId="0" borderId="40" xfId="59" applyNumberFormat="1" applyFont="1" applyBorder="1" applyAlignment="1">
      <alignment horizontal="right" vertical="center" wrapText="1"/>
    </xf>
    <xf numFmtId="0" fontId="40" fillId="0" borderId="0" xfId="58" applyNumberFormat="1" applyFont="1" applyAlignment="1">
      <alignment horizontal="justify" vertical="center" wrapText="1"/>
    </xf>
    <xf numFmtId="0" fontId="41" fillId="0" borderId="42" xfId="58" applyNumberFormat="1" applyFont="1" applyBorder="1" applyAlignment="1">
      <alignment horizontal="center" vertical="center" wrapText="1"/>
    </xf>
    <xf numFmtId="0" fontId="41" fillId="0" borderId="48" xfId="58" applyNumberFormat="1" applyFont="1" applyBorder="1" applyAlignment="1">
      <alignment horizontal="center" vertical="center" wrapText="1"/>
    </xf>
    <xf numFmtId="0" fontId="41" fillId="0" borderId="50" xfId="58" applyNumberFormat="1" applyFont="1" applyBorder="1" applyAlignment="1">
      <alignment horizontal="center" vertical="center" wrapText="1"/>
    </xf>
    <xf numFmtId="0" fontId="36" fillId="0" borderId="52" xfId="58" applyNumberFormat="1" applyFont="1" applyBorder="1" applyAlignment="1">
      <alignment vertical="center" wrapText="1"/>
    </xf>
    <xf numFmtId="0" fontId="41" fillId="0" borderId="53" xfId="58" applyNumberFormat="1" applyFont="1" applyBorder="1" applyAlignment="1">
      <alignment horizontal="center" vertical="center" wrapText="1"/>
    </xf>
    <xf numFmtId="0" fontId="41" fillId="0" borderId="55" xfId="58" applyNumberFormat="1" applyFont="1" applyBorder="1" applyAlignment="1">
      <alignment horizontal="center" vertical="center" wrapText="1"/>
    </xf>
    <xf numFmtId="3" fontId="41" fillId="0" borderId="56" xfId="58" applyNumberFormat="1" applyFont="1" applyBorder="1" applyAlignment="1">
      <alignment horizontal="right" vertical="center" wrapText="1"/>
    </xf>
    <xf numFmtId="3" fontId="41" fillId="0" borderId="57" xfId="58" applyNumberFormat="1" applyFont="1" applyBorder="1" applyAlignment="1">
      <alignment horizontal="right" vertical="center" wrapText="1"/>
    </xf>
    <xf numFmtId="0" fontId="40" fillId="0" borderId="57" xfId="58" applyNumberFormat="1" applyFont="1" applyBorder="1" applyAlignment="1">
      <alignment horizontal="right" vertical="center" wrapText="1"/>
    </xf>
    <xf numFmtId="3" fontId="41" fillId="0" borderId="58" xfId="58" applyNumberFormat="1" applyFont="1" applyBorder="1" applyAlignment="1">
      <alignment horizontal="right" vertical="center" wrapText="1"/>
    </xf>
    <xf numFmtId="0" fontId="41" fillId="0" borderId="59" xfId="58" applyNumberFormat="1" applyFont="1" applyBorder="1" applyAlignment="1">
      <alignment horizontal="center" vertical="center" wrapText="1"/>
    </xf>
    <xf numFmtId="3" fontId="41" fillId="0" borderId="60" xfId="58" applyNumberFormat="1" applyFont="1" applyBorder="1" applyAlignment="1">
      <alignment horizontal="right" vertical="center" wrapText="1"/>
    </xf>
    <xf numFmtId="3" fontId="41" fillId="0" borderId="61" xfId="58" applyNumberFormat="1" applyFont="1" applyBorder="1" applyAlignment="1">
      <alignment horizontal="right" vertical="center" wrapText="1"/>
    </xf>
    <xf numFmtId="0" fontId="40" fillId="0" borderId="61" xfId="58" applyNumberFormat="1" applyFont="1" applyBorder="1" applyAlignment="1">
      <alignment horizontal="right" vertical="center" wrapText="1"/>
    </xf>
    <xf numFmtId="3" fontId="41" fillId="0" borderId="62" xfId="58" applyNumberFormat="1" applyFont="1" applyBorder="1" applyAlignment="1">
      <alignment horizontal="right" vertical="center" wrapText="1"/>
    </xf>
    <xf numFmtId="0" fontId="41" fillId="0" borderId="63" xfId="58" applyNumberFormat="1" applyFont="1" applyBorder="1" applyAlignment="1">
      <alignment horizontal="center" vertical="center" wrapText="1"/>
    </xf>
    <xf numFmtId="3" fontId="41" fillId="0" borderId="64" xfId="58" applyNumberFormat="1" applyFont="1" applyBorder="1" applyAlignment="1">
      <alignment horizontal="right" vertical="center" wrapText="1"/>
    </xf>
    <xf numFmtId="0" fontId="40" fillId="0" borderId="64" xfId="58" applyNumberFormat="1" applyFont="1" applyBorder="1" applyAlignment="1">
      <alignment horizontal="right" vertical="center" wrapText="1"/>
    </xf>
    <xf numFmtId="41" fontId="40" fillId="0" borderId="64" xfId="59" applyNumberFormat="1" applyFont="1" applyBorder="1" applyAlignment="1">
      <alignment horizontal="right" vertical="center" wrapText="1"/>
    </xf>
    <xf numFmtId="3" fontId="41" fillId="0" borderId="65" xfId="58" applyNumberFormat="1" applyFont="1" applyBorder="1" applyAlignment="1">
      <alignment horizontal="right" vertical="center" wrapText="1"/>
    </xf>
    <xf numFmtId="0" fontId="41" fillId="0" borderId="66" xfId="58" applyNumberFormat="1" applyFont="1" applyBorder="1" applyAlignment="1">
      <alignment horizontal="center" vertical="center" wrapText="1"/>
    </xf>
    <xf numFmtId="3" fontId="41" fillId="0" borderId="67" xfId="58" applyNumberFormat="1" applyFont="1" applyBorder="1" applyAlignment="1">
      <alignment horizontal="right" vertical="center" wrapText="1"/>
    </xf>
    <xf numFmtId="3" fontId="41" fillId="0" borderId="68" xfId="58" applyNumberFormat="1" applyFont="1" applyBorder="1" applyAlignment="1">
      <alignment horizontal="right" vertical="center" wrapText="1"/>
    </xf>
    <xf numFmtId="0" fontId="42" fillId="0" borderId="0" xfId="60" applyNumberFormat="1"/>
    <xf numFmtId="0" fontId="35" fillId="0" borderId="0" xfId="61" applyNumberFormat="1" applyFont="1" applyAlignment="1">
      <alignment horizontal="center" vertical="center"/>
    </xf>
    <xf numFmtId="0" fontId="46" fillId="0" borderId="0" xfId="61" applyNumberFormat="1" applyFont="1" applyAlignment="1">
      <alignment horizontal="center" vertical="center"/>
    </xf>
    <xf numFmtId="0" fontId="49" fillId="0" borderId="0" xfId="61" applyNumberFormat="1" applyFont="1" applyAlignment="1">
      <alignment horizontal="center" vertical="center"/>
    </xf>
    <xf numFmtId="0" fontId="48" fillId="0" borderId="25" xfId="61" applyNumberFormat="1" applyFont="1" applyBorder="1" applyAlignment="1">
      <alignment horizontal="center" vertical="center"/>
    </xf>
    <xf numFmtId="0" fontId="48" fillId="0" borderId="10" xfId="61" applyNumberFormat="1" applyFont="1" applyBorder="1" applyAlignment="1">
      <alignment horizontal="center" vertical="center"/>
    </xf>
    <xf numFmtId="0" fontId="48" fillId="0" borderId="26" xfId="61" applyNumberFormat="1" applyFont="1" applyBorder="1" applyAlignment="1">
      <alignment horizontal="center" vertical="center"/>
    </xf>
    <xf numFmtId="0" fontId="47" fillId="0" borderId="25" xfId="61" applyNumberFormat="1" applyFont="1" applyBorder="1" applyAlignment="1">
      <alignment horizontal="left" vertical="center"/>
    </xf>
    <xf numFmtId="0" fontId="47" fillId="0" borderId="10" xfId="61" applyNumberFormat="1" applyFont="1" applyBorder="1" applyAlignment="1">
      <alignment horizontal="left" vertical="center"/>
    </xf>
    <xf numFmtId="3" fontId="47" fillId="0" borderId="10" xfId="61" applyNumberFormat="1" applyFont="1" applyBorder="1" applyAlignment="1">
      <alignment horizontal="right" vertical="center"/>
    </xf>
    <xf numFmtId="181" fontId="47" fillId="0" borderId="10" xfId="61" applyNumberFormat="1" applyFont="1" applyBorder="1" applyAlignment="1">
      <alignment horizontal="right" vertical="center"/>
    </xf>
    <xf numFmtId="181" fontId="47" fillId="0" borderId="26" xfId="61" applyNumberFormat="1" applyFont="1" applyBorder="1" applyAlignment="1">
      <alignment horizontal="right" vertical="center"/>
    </xf>
    <xf numFmtId="0" fontId="47" fillId="0" borderId="27" xfId="61" applyNumberFormat="1" applyFont="1" applyBorder="1" applyAlignment="1">
      <alignment horizontal="left" vertical="center"/>
    </xf>
    <xf numFmtId="0" fontId="47" fillId="0" borderId="28" xfId="61" applyNumberFormat="1" applyFont="1" applyBorder="1" applyAlignment="1">
      <alignment horizontal="left" vertical="center"/>
    </xf>
    <xf numFmtId="3" fontId="47" fillId="0" borderId="28" xfId="61" applyNumberFormat="1" applyFont="1" applyBorder="1" applyAlignment="1">
      <alignment horizontal="right" vertical="center"/>
    </xf>
    <xf numFmtId="181" fontId="47" fillId="0" borderId="28" xfId="61" applyNumberFormat="1" applyFont="1" applyBorder="1" applyAlignment="1">
      <alignment horizontal="right" vertical="center"/>
    </xf>
    <xf numFmtId="181" fontId="47" fillId="0" borderId="29" xfId="61" applyNumberFormat="1" applyFont="1" applyBorder="1" applyAlignment="1">
      <alignment horizontal="right" vertical="center"/>
    </xf>
    <xf numFmtId="37" fontId="52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Border="1" applyAlignment="1">
      <alignment horizontal="left" vertical="center" shrinkToFit="1"/>
    </xf>
    <xf numFmtId="37" fontId="53" fillId="0" borderId="0" xfId="46" applyNumberFormat="1" applyFont="1" applyAlignment="1">
      <alignment horizontal="center" vertical="center" shrinkToFit="1"/>
    </xf>
    <xf numFmtId="182" fontId="53" fillId="0" borderId="0" xfId="46" applyNumberFormat="1" applyFont="1" applyFill="1" applyAlignment="1">
      <alignment horizontal="center" vertical="center" shrinkToFit="1"/>
    </xf>
    <xf numFmtId="182" fontId="53" fillId="0" borderId="0" xfId="46" applyNumberFormat="1" applyFont="1" applyFill="1" applyBorder="1" applyAlignment="1">
      <alignment horizontal="right" vertical="center" shrinkToFit="1"/>
    </xf>
    <xf numFmtId="41" fontId="53" fillId="36" borderId="10" xfId="32" applyNumberFormat="1" applyFont="1" applyFill="1" applyBorder="1" applyAlignment="1">
      <alignment horizontal="center" vertical="center" shrinkToFit="1"/>
    </xf>
    <xf numFmtId="41" fontId="53" fillId="36" borderId="10" xfId="32" applyNumberFormat="1" applyFont="1" applyFill="1" applyBorder="1" applyAlignment="1">
      <alignment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1" fontId="53" fillId="0" borderId="10" xfId="32" applyNumberFormat="1" applyFont="1" applyBorder="1" applyAlignment="1">
      <alignment vertical="center" shrinkToFit="1"/>
    </xf>
    <xf numFmtId="41" fontId="53" fillId="0" borderId="10" xfId="32" applyNumberFormat="1" applyFont="1" applyBorder="1" applyAlignment="1">
      <alignment horizontal="center" vertical="center" wrapText="1" shrinkToFit="1"/>
    </xf>
    <xf numFmtId="41" fontId="53" fillId="0" borderId="0" xfId="32" applyNumberFormat="1" applyFont="1" applyBorder="1" applyAlignment="1">
      <alignment horizontal="center" vertical="center" shrinkToFit="1"/>
    </xf>
    <xf numFmtId="37" fontId="53" fillId="0" borderId="30" xfId="46" applyNumberFormat="1" applyFont="1" applyBorder="1" applyAlignment="1">
      <alignment horizontal="right" vertical="center" shrinkToFit="1"/>
    </xf>
    <xf numFmtId="37" fontId="53" fillId="36" borderId="10" xfId="46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wrapText="1" shrinkToFit="1"/>
    </xf>
    <xf numFmtId="182" fontId="53" fillId="36" borderId="10" xfId="46" applyNumberFormat="1" applyFont="1" applyFill="1" applyBorder="1" applyAlignment="1">
      <alignment horizontal="center" vertical="center" wrapText="1" shrinkToFit="1"/>
    </xf>
    <xf numFmtId="37" fontId="53" fillId="0" borderId="10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 vertical="center" wrapText="1" shrinkToFit="1"/>
    </xf>
    <xf numFmtId="41" fontId="53" fillId="0" borderId="10" xfId="32" applyNumberFormat="1" applyFont="1" applyFill="1" applyBorder="1" applyAlignment="1">
      <alignment horizontal="center" vertical="center" shrinkToFit="1"/>
    </xf>
    <xf numFmtId="37" fontId="53" fillId="0" borderId="0" xfId="46" applyNumberFormat="1" applyFont="1" applyAlignment="1">
      <alignment horizontal="center" vertical="center"/>
    </xf>
    <xf numFmtId="37" fontId="53" fillId="0" borderId="0" xfId="46" applyNumberFormat="1" applyFont="1" applyAlignment="1">
      <alignment horizontal="right" vertical="center"/>
    </xf>
    <xf numFmtId="37" fontId="53" fillId="0" borderId="0" xfId="46" applyNumberFormat="1" applyFont="1" applyAlignment="1">
      <alignment horizontal="left" vertical="center"/>
    </xf>
    <xf numFmtId="49" fontId="53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Alignment="1">
      <alignment horizontal="left" vertical="center" shrinkToFit="1"/>
    </xf>
    <xf numFmtId="37" fontId="53" fillId="0" borderId="0" xfId="46" applyNumberFormat="1" applyFont="1" applyAlignment="1">
      <alignment vertical="center" shrinkToFit="1"/>
    </xf>
    <xf numFmtId="41" fontId="53" fillId="0" borderId="0" xfId="32" applyNumberFormat="1" applyFont="1" applyAlignment="1">
      <alignment horizontal="center" vertical="center" shrinkToFit="1"/>
    </xf>
    <xf numFmtId="41" fontId="53" fillId="0" borderId="0" xfId="32" applyNumberFormat="1" applyFont="1" applyAlignment="1">
      <alignment vertical="center" shrinkToFit="1"/>
    </xf>
    <xf numFmtId="41" fontId="53" fillId="0" borderId="0" xfId="32" applyNumberFormat="1" applyFont="1" applyFill="1" applyAlignment="1">
      <alignment horizontal="center" vertical="center" shrinkToFit="1"/>
    </xf>
    <xf numFmtId="37" fontId="55" fillId="0" borderId="0" xfId="46" applyNumberFormat="1" applyFont="1" applyAlignment="1">
      <alignment vertical="center"/>
    </xf>
    <xf numFmtId="37" fontId="56" fillId="0" borderId="0" xfId="46" applyNumberFormat="1" applyFont="1" applyAlignment="1">
      <alignment horizontal="center" vertical="center"/>
    </xf>
    <xf numFmtId="37" fontId="55" fillId="0" borderId="0" xfId="46" applyNumberFormat="1" applyFont="1" applyAlignment="1">
      <alignment horizontal="center" vertical="center"/>
    </xf>
    <xf numFmtId="37" fontId="57" fillId="0" borderId="0" xfId="46" applyNumberFormat="1" applyFont="1" applyAlignment="1">
      <alignment vertical="center"/>
    </xf>
    <xf numFmtId="37" fontId="51" fillId="0" borderId="0" xfId="46" applyNumberFormat="1" applyFont="1" applyAlignment="1">
      <alignment vertical="center"/>
    </xf>
    <xf numFmtId="37" fontId="10" fillId="0" borderId="0" xfId="46" applyNumberFormat="1" applyFont="1" applyAlignment="1">
      <alignment horizontal="left" vertical="center"/>
    </xf>
    <xf numFmtId="183" fontId="10" fillId="0" borderId="0" xfId="46" applyNumberFormat="1" applyFont="1" applyAlignment="1">
      <alignment horizontal="right" vertical="center" shrinkToFit="1"/>
    </xf>
    <xf numFmtId="37" fontId="1" fillId="0" borderId="0" xfId="46" applyNumberFormat="1" applyFont="1" applyAlignment="1">
      <alignment vertical="center"/>
    </xf>
    <xf numFmtId="37" fontId="10" fillId="0" borderId="0" xfId="46" applyNumberFormat="1" applyFont="1" applyAlignment="1">
      <alignment vertical="center"/>
    </xf>
    <xf numFmtId="37" fontId="1" fillId="0" borderId="0" xfId="46" applyNumberFormat="1" applyFont="1" applyAlignment="1">
      <alignment horizontal="right" vertical="center"/>
    </xf>
    <xf numFmtId="41" fontId="1" fillId="0" borderId="0" xfId="32" applyNumberFormat="1" applyFont="1" applyAlignment="1">
      <alignment vertical="center"/>
    </xf>
    <xf numFmtId="41" fontId="10" fillId="0" borderId="10" xfId="32" applyNumberFormat="1" applyFont="1" applyBorder="1" applyAlignment="1">
      <alignment horizontal="center" vertical="center" wrapText="1"/>
    </xf>
    <xf numFmtId="41" fontId="10" fillId="0" borderId="10" xfId="32" applyNumberFormat="1" applyFont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vertical="center"/>
    </xf>
    <xf numFmtId="41" fontId="1" fillId="0" borderId="0" xfId="32" applyNumberFormat="1" applyFont="1" applyAlignment="1">
      <alignment horizontal="right" vertical="center"/>
    </xf>
    <xf numFmtId="41" fontId="10" fillId="0" borderId="10" xfId="32" applyNumberFormat="1" applyFont="1" applyBorder="1" applyAlignment="1">
      <alignment horizontal="center" vertical="center"/>
    </xf>
    <xf numFmtId="41" fontId="1" fillId="0" borderId="10" xfId="32" applyNumberFormat="1" applyFont="1" applyBorder="1" applyAlignment="1">
      <alignment horizontal="center" vertical="center"/>
    </xf>
    <xf numFmtId="41" fontId="1" fillId="0" borderId="0" xfId="32" applyNumberFormat="1" applyFont="1" applyFill="1" applyBorder="1" applyAlignment="1">
      <alignment vertical="center" shrinkToFit="1"/>
    </xf>
    <xf numFmtId="41" fontId="29" fillId="0" borderId="10" xfId="57" applyFont="1" applyBorder="1" applyAlignment="1">
      <alignment horizontal="center" vertical="center" wrapText="1"/>
    </xf>
    <xf numFmtId="41" fontId="31" fillId="0" borderId="10" xfId="57" applyNumberFormat="1" applyFont="1" applyBorder="1" applyAlignment="1">
      <alignment horizontal="center" vertical="center" wrapText="1"/>
    </xf>
    <xf numFmtId="41" fontId="1" fillId="0" borderId="25" xfId="57" applyNumberFormat="1" applyFont="1" applyBorder="1" applyAlignment="1">
      <alignment horizontal="left" vertical="center" shrinkToFit="1"/>
    </xf>
    <xf numFmtId="41" fontId="1" fillId="0" borderId="10" xfId="57" applyNumberFormat="1" applyFont="1" applyBorder="1" applyAlignment="1">
      <alignment horizontal="center" vertical="center" shrinkToFit="1"/>
    </xf>
    <xf numFmtId="43" fontId="1" fillId="0" borderId="10" xfId="57" applyNumberFormat="1" applyFont="1" applyBorder="1" applyAlignment="1">
      <alignment horizontal="center" vertical="center" shrinkToFit="1"/>
    </xf>
    <xf numFmtId="41" fontId="1" fillId="0" borderId="26" xfId="57" applyNumberFormat="1" applyFont="1" applyBorder="1" applyAlignment="1">
      <alignment horizontal="center" vertical="center" shrinkToFit="1"/>
    </xf>
    <xf numFmtId="41" fontId="1" fillId="0" borderId="27" xfId="57" applyNumberFormat="1" applyFont="1" applyBorder="1" applyAlignment="1">
      <alignment horizontal="center" vertical="center" shrinkToFit="1"/>
    </xf>
    <xf numFmtId="41" fontId="1" fillId="0" borderId="28" xfId="57" applyNumberFormat="1" applyFont="1" applyBorder="1" applyAlignment="1">
      <alignment horizontal="center" vertical="center" shrinkToFit="1"/>
    </xf>
    <xf numFmtId="43" fontId="1" fillId="0" borderId="28" xfId="57" applyNumberFormat="1" applyFont="1" applyBorder="1" applyAlignment="1">
      <alignment horizontal="center" vertical="center" shrinkToFit="1"/>
    </xf>
    <xf numFmtId="41" fontId="1" fillId="0" borderId="29" xfId="57" applyNumberFormat="1" applyFont="1" applyBorder="1" applyAlignment="1">
      <alignment horizontal="center" vertical="center" shrinkToFit="1"/>
    </xf>
    <xf numFmtId="41" fontId="1" fillId="0" borderId="27" xfId="57" applyNumberFormat="1" applyFont="1" applyBorder="1" applyAlignment="1">
      <alignment horizontal="left" vertical="center" shrinkToFit="1"/>
    </xf>
    <xf numFmtId="41" fontId="10" fillId="33" borderId="23" xfId="57" applyNumberFormat="1" applyFont="1" applyFill="1" applyBorder="1" applyAlignment="1">
      <alignment horizontal="center" vertical="center" shrinkToFit="1"/>
    </xf>
    <xf numFmtId="0" fontId="59" fillId="0" borderId="0" xfId="61" applyNumberFormat="1" applyFont="1" applyAlignment="1">
      <alignment vertical="center"/>
    </xf>
    <xf numFmtId="0" fontId="59" fillId="0" borderId="12" xfId="61" applyNumberFormat="1" applyFont="1" applyBorder="1" applyAlignment="1">
      <alignment horizontal="center" vertical="center" shrinkToFit="1"/>
    </xf>
    <xf numFmtId="0" fontId="59" fillId="0" borderId="10" xfId="61" applyNumberFormat="1" applyFont="1" applyBorder="1" applyAlignment="1">
      <alignment horizontal="center" vertical="center" shrinkToFit="1"/>
    </xf>
    <xf numFmtId="0" fontId="20" fillId="0" borderId="12" xfId="61" applyNumberFormat="1" applyFont="1" applyBorder="1" applyAlignment="1">
      <alignment horizontal="center" vertical="center" shrinkToFit="1"/>
    </xf>
    <xf numFmtId="3" fontId="20" fillId="0" borderId="14" xfId="61" applyNumberFormat="1" applyFont="1" applyBorder="1" applyAlignment="1">
      <alignment horizontal="right" vertical="center" shrinkToFit="1"/>
    </xf>
    <xf numFmtId="176" fontId="20" fillId="0" borderId="18" xfId="61" applyNumberFormat="1" applyFont="1" applyBorder="1" applyAlignment="1">
      <alignment horizontal="right" vertical="center" shrinkToFit="1"/>
    </xf>
    <xf numFmtId="0" fontId="20" fillId="0" borderId="15" xfId="61" applyNumberFormat="1" applyFont="1" applyBorder="1" applyAlignment="1">
      <alignment horizontal="left" vertical="center" shrinkToFit="1"/>
    </xf>
    <xf numFmtId="3" fontId="20" fillId="0" borderId="16" xfId="61" applyNumberFormat="1" applyFont="1" applyBorder="1" applyAlignment="1">
      <alignment horizontal="right" vertical="center" shrinkToFit="1"/>
    </xf>
    <xf numFmtId="0" fontId="20" fillId="0" borderId="13" xfId="61" applyNumberFormat="1" applyFont="1" applyBorder="1" applyAlignment="1">
      <alignment horizontal="left" vertical="center" shrinkToFit="1"/>
    </xf>
    <xf numFmtId="0" fontId="20" fillId="0" borderId="0" xfId="61" applyNumberFormat="1" applyFont="1" applyAlignment="1">
      <alignment vertical="center"/>
    </xf>
    <xf numFmtId="0" fontId="59" fillId="0" borderId="17" xfId="61" applyNumberFormat="1" applyFont="1" applyBorder="1" applyAlignment="1">
      <alignment horizontal="left" vertical="center" shrinkToFit="1"/>
    </xf>
    <xf numFmtId="3" fontId="59" fillId="0" borderId="17" xfId="61" applyNumberFormat="1" applyFont="1" applyBorder="1" applyAlignment="1">
      <alignment horizontal="right" vertical="center" shrinkToFit="1"/>
    </xf>
    <xf numFmtId="176" fontId="59" fillId="0" borderId="18" xfId="61" applyNumberFormat="1" applyFont="1" applyBorder="1" applyAlignment="1">
      <alignment horizontal="right" vertical="center" shrinkToFit="1"/>
    </xf>
    <xf numFmtId="0" fontId="59" fillId="0" borderId="15" xfId="61" applyNumberFormat="1" applyFont="1" applyBorder="1" applyAlignment="1">
      <alignment horizontal="left" vertical="center" shrinkToFit="1"/>
    </xf>
    <xf numFmtId="3" fontId="59" fillId="0" borderId="16" xfId="61" applyNumberFormat="1" applyFont="1" applyBorder="1" applyAlignment="1">
      <alignment horizontal="right" vertical="center" shrinkToFit="1"/>
    </xf>
    <xf numFmtId="0" fontId="59" fillId="0" borderId="13" xfId="61" applyNumberFormat="1" applyFont="1" applyBorder="1" applyAlignment="1">
      <alignment horizontal="left" vertical="center" shrinkToFit="1"/>
    </xf>
    <xf numFmtId="0" fontId="59" fillId="0" borderId="19" xfId="61" applyNumberFormat="1" applyFont="1" applyBorder="1" applyAlignment="1">
      <alignment horizontal="left" vertical="center" shrinkToFit="1"/>
    </xf>
    <xf numFmtId="3" fontId="59" fillId="0" borderId="18" xfId="61" applyNumberFormat="1" applyFont="1" applyBorder="1" applyAlignment="1">
      <alignment horizontal="right" vertical="center" shrinkToFit="1"/>
    </xf>
    <xf numFmtId="0" fontId="59" fillId="0" borderId="20" xfId="61" applyNumberFormat="1" applyFont="1" applyBorder="1" applyAlignment="1">
      <alignment horizontal="left" vertical="center" shrinkToFit="1"/>
    </xf>
    <xf numFmtId="0" fontId="59" fillId="0" borderId="17" xfId="61" applyNumberFormat="1" applyFont="1" applyBorder="1" applyAlignment="1">
      <alignment vertical="center" wrapText="1"/>
    </xf>
    <xf numFmtId="3" fontId="59" fillId="0" borderId="12" xfId="61" applyNumberFormat="1" applyFont="1" applyBorder="1" applyAlignment="1">
      <alignment horizontal="right" vertical="center" shrinkToFit="1"/>
    </xf>
    <xf numFmtId="0" fontId="59" fillId="0" borderId="21" xfId="61" applyNumberFormat="1" applyFont="1" applyBorder="1" applyAlignment="1">
      <alignment horizontal="left" vertical="center"/>
    </xf>
    <xf numFmtId="0" fontId="59" fillId="0" borderId="21" xfId="61" applyNumberFormat="1" applyFont="1" applyBorder="1" applyAlignment="1">
      <alignment horizontal="left" vertical="center" shrinkToFit="1"/>
    </xf>
    <xf numFmtId="0" fontId="20" fillId="0" borderId="11" xfId="61" applyNumberFormat="1" applyFont="1" applyBorder="1" applyAlignment="1">
      <alignment horizontal="left" vertical="center" shrinkToFit="1"/>
    </xf>
    <xf numFmtId="0" fontId="59" fillId="0" borderId="15" xfId="61" applyNumberFormat="1" applyFont="1" applyBorder="1" applyAlignment="1">
      <alignment horizontal="left" vertical="center" wrapText="1"/>
    </xf>
    <xf numFmtId="0" fontId="59" fillId="0" borderId="10" xfId="61" applyNumberFormat="1" applyFont="1" applyBorder="1" applyAlignment="1">
      <alignment horizontal="left" vertical="center" shrinkToFit="1"/>
    </xf>
    <xf numFmtId="3" fontId="59" fillId="0" borderId="14" xfId="61" applyNumberFormat="1" applyFont="1" applyBorder="1" applyAlignment="1">
      <alignment horizontal="right" vertical="center" shrinkToFit="1"/>
    </xf>
    <xf numFmtId="0" fontId="60" fillId="0" borderId="17" xfId="61" applyNumberFormat="1" applyFont="1" applyBorder="1" applyAlignment="1">
      <alignment horizontal="left" vertical="center" wrapText="1"/>
    </xf>
    <xf numFmtId="0" fontId="59" fillId="0" borderId="0" xfId="61" applyNumberFormat="1" applyFont="1" applyBorder="1" applyAlignment="1">
      <alignment vertical="center"/>
    </xf>
    <xf numFmtId="0" fontId="59" fillId="0" borderId="0" xfId="61" applyNumberFormat="1" applyFont="1" applyBorder="1" applyAlignment="1">
      <alignment horizontal="center" vertical="center" shrinkToFit="1"/>
    </xf>
    <xf numFmtId="0" fontId="59" fillId="0" borderId="17" xfId="61" applyNumberFormat="1" applyFont="1" applyBorder="1" applyAlignment="1">
      <alignment horizontal="left" vertical="center" wrapText="1"/>
    </xf>
    <xf numFmtId="0" fontId="60" fillId="0" borderId="21" xfId="61" applyNumberFormat="1" applyFont="1" applyBorder="1" applyAlignment="1">
      <alignment horizontal="left" vertical="center" shrinkToFit="1"/>
    </xf>
    <xf numFmtId="3" fontId="60" fillId="0" borderId="12" xfId="61" applyNumberFormat="1" applyFont="1" applyBorder="1" applyAlignment="1">
      <alignment horizontal="right" vertical="center" shrinkToFit="1"/>
    </xf>
    <xf numFmtId="0" fontId="59" fillId="0" borderId="19" xfId="61" applyNumberFormat="1" applyFont="1" applyBorder="1" applyAlignment="1">
      <alignment horizontal="center" vertical="center" shrinkToFit="1"/>
    </xf>
    <xf numFmtId="0" fontId="59" fillId="0" borderId="19" xfId="61" applyNumberFormat="1" applyFont="1" applyBorder="1" applyAlignment="1">
      <alignment horizontal="left" vertical="center" wrapText="1"/>
    </xf>
    <xf numFmtId="0" fontId="59" fillId="0" borderId="15" xfId="61" applyNumberFormat="1" applyFont="1" applyBorder="1" applyAlignment="1">
      <alignment vertical="center" shrinkToFit="1"/>
    </xf>
    <xf numFmtId="0" fontId="59" fillId="0" borderId="16" xfId="61" applyNumberFormat="1" applyFont="1" applyBorder="1" applyAlignment="1">
      <alignment vertical="center" shrinkToFit="1"/>
    </xf>
    <xf numFmtId="0" fontId="59" fillId="0" borderId="0" xfId="61" applyNumberFormat="1" applyFont="1" applyBorder="1" applyAlignment="1">
      <alignment horizontal="left" vertical="center" shrinkToFit="1"/>
    </xf>
    <xf numFmtId="0" fontId="59" fillId="0" borderId="13" xfId="61" applyNumberFormat="1" applyFont="1" applyBorder="1" applyAlignment="1">
      <alignment horizontal="center" vertical="center" shrinkToFit="1"/>
    </xf>
    <xf numFmtId="176" fontId="20" fillId="0" borderId="10" xfId="61" applyNumberFormat="1" applyFont="1" applyBorder="1" applyAlignment="1">
      <alignment horizontal="right" vertical="center" shrinkToFit="1"/>
    </xf>
    <xf numFmtId="0" fontId="20" fillId="0" borderId="11" xfId="61" applyNumberFormat="1" applyFont="1" applyBorder="1" applyAlignment="1">
      <alignment horizontal="center" vertical="center" shrinkToFit="1"/>
    </xf>
    <xf numFmtId="0" fontId="20" fillId="0" borderId="14" xfId="61" applyNumberFormat="1" applyFont="1" applyBorder="1" applyAlignment="1">
      <alignment horizontal="center" vertical="center" shrinkToFit="1"/>
    </xf>
    <xf numFmtId="0" fontId="20" fillId="0" borderId="10" xfId="61" applyNumberFormat="1" applyFont="1" applyBorder="1" applyAlignment="1">
      <alignment horizontal="left" vertical="center" shrinkToFit="1"/>
    </xf>
    <xf numFmtId="3" fontId="59" fillId="0" borderId="0" xfId="61" applyNumberFormat="1" applyFont="1" applyAlignment="1">
      <alignment vertical="center"/>
    </xf>
    <xf numFmtId="0" fontId="59" fillId="0" borderId="0" xfId="61" applyNumberFormat="1" applyFont="1" applyAlignment="1">
      <alignment horizontal="left" vertical="center"/>
    </xf>
    <xf numFmtId="0" fontId="59" fillId="0" borderId="0" xfId="61" applyNumberFormat="1" applyFont="1" applyAlignment="1">
      <alignment horizontal="left" vertical="center" shrinkToFit="1"/>
    </xf>
    <xf numFmtId="0" fontId="59" fillId="0" borderId="17" xfId="61" applyNumberFormat="1" applyFont="1" applyBorder="1" applyAlignment="1">
      <alignment horizontal="justify" vertical="center" wrapText="1"/>
    </xf>
    <xf numFmtId="0" fontId="61" fillId="0" borderId="17" xfId="61" applyNumberFormat="1" applyFont="1" applyBorder="1" applyAlignment="1">
      <alignment horizontal="justify" vertical="center" wrapText="1"/>
    </xf>
    <xf numFmtId="0" fontId="61" fillId="0" borderId="19" xfId="61" applyNumberFormat="1" applyFont="1" applyBorder="1" applyAlignment="1">
      <alignment horizontal="justify" vertical="center" wrapText="1"/>
    </xf>
    <xf numFmtId="0" fontId="59" fillId="0" borderId="13" xfId="61" applyNumberFormat="1" applyFont="1" applyBorder="1" applyAlignment="1">
      <alignment horizontal="left" vertical="center" wrapText="1"/>
    </xf>
    <xf numFmtId="3" fontId="59" fillId="0" borderId="10" xfId="61" applyNumberFormat="1" applyFont="1" applyBorder="1" applyAlignment="1">
      <alignment horizontal="right" vertical="center" shrinkToFit="1"/>
    </xf>
    <xf numFmtId="0" fontId="59" fillId="0" borderId="11" xfId="61" applyNumberFormat="1" applyFont="1" applyBorder="1" applyAlignment="1">
      <alignment horizontal="left" vertical="center" shrinkToFit="1"/>
    </xf>
    <xf numFmtId="0" fontId="59" fillId="0" borderId="21" xfId="61" applyNumberFormat="1" applyFont="1" applyBorder="1" applyAlignment="1">
      <alignment horizontal="center" vertical="center" shrinkToFit="1"/>
    </xf>
    <xf numFmtId="0" fontId="62" fillId="0" borderId="17" xfId="61" applyNumberFormat="1" applyFont="1" applyBorder="1" applyAlignment="1">
      <alignment horizontal="left" vertical="center" shrinkToFit="1"/>
    </xf>
    <xf numFmtId="3" fontId="59" fillId="0" borderId="13" xfId="61" applyNumberFormat="1" applyFont="1" applyBorder="1" applyAlignment="1">
      <alignment horizontal="right" vertical="center" shrinkToFit="1"/>
    </xf>
    <xf numFmtId="176" fontId="59" fillId="0" borderId="16" xfId="61" applyNumberFormat="1" applyFont="1" applyBorder="1" applyAlignment="1">
      <alignment horizontal="right" vertical="center" shrinkToFit="1"/>
    </xf>
    <xf numFmtId="0" fontId="62" fillId="0" borderId="19" xfId="61" applyNumberFormat="1" applyFont="1" applyBorder="1" applyAlignment="1">
      <alignment horizontal="left" vertical="center" shrinkToFit="1"/>
    </xf>
    <xf numFmtId="3" fontId="59" fillId="0" borderId="19" xfId="61" applyNumberFormat="1" applyFont="1" applyBorder="1" applyAlignment="1">
      <alignment horizontal="right" vertical="center" shrinkToFit="1"/>
    </xf>
    <xf numFmtId="176" fontId="59" fillId="0" borderId="12" xfId="61" applyNumberFormat="1" applyFont="1" applyBorder="1" applyAlignment="1">
      <alignment horizontal="right" vertical="center" shrinkToFit="1"/>
    </xf>
    <xf numFmtId="10" fontId="36" fillId="0" borderId="40" xfId="62" applyNumberFormat="1" applyFont="1" applyBorder="1" applyAlignment="1">
      <alignment horizontal="right" vertical="center" wrapText="1"/>
    </xf>
    <xf numFmtId="0" fontId="60" fillId="0" borderId="13" xfId="61" applyNumberFormat="1" applyFont="1" applyBorder="1" applyAlignment="1">
      <alignment horizontal="left" vertical="center" wrapText="1"/>
    </xf>
    <xf numFmtId="0" fontId="59" fillId="0" borderId="10" xfId="0" applyNumberFormat="1" applyFont="1" applyBorder="1" applyAlignment="1">
      <alignment horizontal="left" vertical="center" shrinkToFit="1"/>
    </xf>
    <xf numFmtId="0" fontId="59" fillId="0" borderId="17" xfId="0" applyNumberFormat="1" applyFont="1" applyBorder="1" applyAlignment="1">
      <alignment horizontal="left"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9" fontId="43" fillId="34" borderId="0" xfId="60" applyNumberFormat="1" applyFont="1" applyFill="1" applyAlignment="1">
      <alignment horizontal="center" vertical="center"/>
    </xf>
    <xf numFmtId="49" fontId="44" fillId="34" borderId="0" xfId="60" applyNumberFormat="1" applyFont="1" applyFill="1" applyAlignment="1">
      <alignment horizontal="center" vertical="center"/>
    </xf>
    <xf numFmtId="49" fontId="45" fillId="34" borderId="0" xfId="60" applyNumberFormat="1" applyFont="1" applyFill="1" applyAlignment="1">
      <alignment horizontal="center" vertical="center"/>
    </xf>
    <xf numFmtId="37" fontId="29" fillId="0" borderId="32" xfId="56" applyFont="1" applyBorder="1" applyAlignment="1">
      <alignment horizontal="left" vertical="center" wrapText="1"/>
    </xf>
    <xf numFmtId="41" fontId="29" fillId="0" borderId="11" xfId="57" applyFont="1" applyBorder="1" applyAlignment="1">
      <alignment horizontal="center" vertical="center" wrapText="1"/>
    </xf>
    <xf numFmtId="41" fontId="29" fillId="0" borderId="31" xfId="57" applyFont="1" applyBorder="1" applyAlignment="1">
      <alignment horizontal="center" vertical="center" wrapText="1"/>
    </xf>
    <xf numFmtId="41" fontId="29" fillId="0" borderId="14" xfId="57" applyFont="1" applyBorder="1" applyAlignment="1">
      <alignment horizontal="center" vertical="center" wrapText="1"/>
    </xf>
    <xf numFmtId="41" fontId="29" fillId="0" borderId="10" xfId="57" applyFont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 wrapText="1"/>
    </xf>
    <xf numFmtId="37" fontId="29" fillId="0" borderId="11" xfId="56" applyFont="1" applyFill="1" applyBorder="1" applyAlignment="1">
      <alignment horizontal="center" vertical="center" wrapText="1"/>
    </xf>
    <xf numFmtId="37" fontId="29" fillId="0" borderId="31" xfId="56" applyFont="1" applyFill="1" applyBorder="1" applyAlignment="1">
      <alignment horizontal="center" vertical="center" wrapText="1"/>
    </xf>
    <xf numFmtId="37" fontId="29" fillId="0" borderId="14" xfId="56" applyFont="1" applyFill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/>
    </xf>
    <xf numFmtId="37" fontId="29" fillId="0" borderId="17" xfId="56" applyFont="1" applyFill="1" applyBorder="1" applyAlignment="1">
      <alignment horizontal="center" vertical="center" wrapText="1"/>
    </xf>
    <xf numFmtId="37" fontId="29" fillId="0" borderId="13" xfId="56" applyFont="1" applyFill="1" applyBorder="1" applyAlignment="1">
      <alignment horizontal="center" vertical="center" wrapText="1"/>
    </xf>
    <xf numFmtId="37" fontId="29" fillId="0" borderId="10" xfId="56" applyFont="1" applyBorder="1" applyAlignment="1">
      <alignment horizontal="center" vertical="center" wrapText="1"/>
    </xf>
    <xf numFmtId="37" fontId="29" fillId="0" borderId="20" xfId="56" applyFont="1" applyFill="1" applyBorder="1" applyAlignment="1">
      <alignment horizontal="center" vertical="center" wrapText="1"/>
    </xf>
    <xf numFmtId="37" fontId="29" fillId="0" borderId="32" xfId="56" applyFont="1" applyFill="1" applyBorder="1" applyAlignment="1">
      <alignment horizontal="center" vertical="center" wrapText="1"/>
    </xf>
    <xf numFmtId="37" fontId="29" fillId="0" borderId="18" xfId="56" applyFont="1" applyFill="1" applyBorder="1" applyAlignment="1">
      <alignment horizontal="center" vertical="center" wrapText="1"/>
    </xf>
    <xf numFmtId="0" fontId="29" fillId="0" borderId="11" xfId="56" applyNumberFormat="1" applyFont="1" applyBorder="1" applyAlignment="1">
      <alignment horizontal="left" vertical="center" wrapText="1"/>
    </xf>
    <xf numFmtId="0" fontId="29" fillId="0" borderId="31" xfId="56" applyNumberFormat="1" applyFont="1" applyBorder="1" applyAlignment="1">
      <alignment horizontal="left" vertical="center" wrapText="1"/>
    </xf>
    <xf numFmtId="0" fontId="29" fillId="0" borderId="14" xfId="56" applyNumberFormat="1" applyFont="1" applyBorder="1" applyAlignment="1">
      <alignment horizontal="left" vertical="center" wrapText="1"/>
    </xf>
    <xf numFmtId="37" fontId="27" fillId="0" borderId="0" xfId="56" applyFont="1" applyAlignment="1">
      <alignment horizontal="left" wrapText="1"/>
    </xf>
    <xf numFmtId="37" fontId="28" fillId="0" borderId="0" xfId="56" applyFont="1" applyAlignment="1">
      <alignment horizontal="center"/>
    </xf>
    <xf numFmtId="37" fontId="29" fillId="0" borderId="0" xfId="56" applyFont="1" applyAlignment="1">
      <alignment horizontal="center" wrapText="1"/>
    </xf>
    <xf numFmtId="37" fontId="29" fillId="0" borderId="0" xfId="56" applyFont="1" applyAlignment="1">
      <alignment horizontal="center"/>
    </xf>
    <xf numFmtId="41" fontId="31" fillId="0" borderId="11" xfId="57" applyNumberFormat="1" applyFont="1" applyBorder="1" applyAlignment="1">
      <alignment horizontal="center" vertical="center" wrapText="1"/>
    </xf>
    <xf numFmtId="41" fontId="31" fillId="0" borderId="14" xfId="57" applyNumberFormat="1" applyFont="1" applyBorder="1" applyAlignment="1">
      <alignment horizontal="center" vertical="center" wrapText="1"/>
    </xf>
    <xf numFmtId="37" fontId="31" fillId="0" borderId="32" xfId="56" applyFont="1" applyBorder="1" applyAlignment="1">
      <alignment horizontal="left" vertical="center" wrapText="1"/>
    </xf>
    <xf numFmtId="41" fontId="31" fillId="0" borderId="10" xfId="57" applyNumberFormat="1" applyFont="1" applyBorder="1" applyAlignment="1">
      <alignment horizontal="center" vertical="center" wrapText="1"/>
    </xf>
    <xf numFmtId="37" fontId="31" fillId="0" borderId="17" xfId="56" applyNumberFormat="1" applyFont="1" applyFill="1" applyBorder="1" applyAlignment="1">
      <alignment horizontal="center" vertical="center" wrapText="1"/>
    </xf>
    <xf numFmtId="37" fontId="31" fillId="0" borderId="13" xfId="56" applyNumberFormat="1" applyFont="1" applyFill="1" applyBorder="1" applyAlignment="1">
      <alignment horizontal="center" vertical="center" wrapText="1"/>
    </xf>
    <xf numFmtId="37" fontId="31" fillId="0" borderId="32" xfId="56" applyNumberFormat="1" applyFont="1" applyBorder="1" applyAlignment="1">
      <alignment horizontal="left" vertical="center" wrapText="1"/>
    </xf>
    <xf numFmtId="37" fontId="31" fillId="0" borderId="10" xfId="56" applyNumberFormat="1" applyFont="1" applyFill="1" applyBorder="1" applyAlignment="1">
      <alignment horizontal="center" vertical="center" wrapText="1"/>
    </xf>
    <xf numFmtId="37" fontId="31" fillId="0" borderId="11" xfId="56" applyNumberFormat="1" applyFont="1" applyFill="1" applyBorder="1" applyAlignment="1">
      <alignment horizontal="center" vertical="center" wrapText="1"/>
    </xf>
    <xf numFmtId="37" fontId="31" fillId="0" borderId="31" xfId="56" applyNumberFormat="1" applyFont="1" applyFill="1" applyBorder="1" applyAlignment="1">
      <alignment horizontal="center" vertical="center" wrapText="1"/>
    </xf>
    <xf numFmtId="37" fontId="31" fillId="0" borderId="14" xfId="56" applyNumberFormat="1" applyFont="1" applyFill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/>
    </xf>
    <xf numFmtId="41" fontId="31" fillId="0" borderId="31" xfId="57" applyNumberFormat="1" applyFont="1" applyBorder="1" applyAlignment="1">
      <alignment horizontal="center" vertical="center" wrapText="1"/>
    </xf>
    <xf numFmtId="37" fontId="31" fillId="0" borderId="10" xfId="56" applyNumberFormat="1" applyFont="1" applyBorder="1" applyAlignment="1">
      <alignment horizontal="center" vertical="center" wrapText="1"/>
    </xf>
    <xf numFmtId="0" fontId="31" fillId="0" borderId="11" xfId="56" applyNumberFormat="1" applyFont="1" applyBorder="1" applyAlignment="1">
      <alignment horizontal="left" vertical="center" wrapText="1"/>
    </xf>
    <xf numFmtId="0" fontId="31" fillId="0" borderId="31" xfId="56" applyNumberFormat="1" applyFont="1" applyBorder="1" applyAlignment="1">
      <alignment horizontal="left" vertical="center" wrapText="1"/>
    </xf>
    <xf numFmtId="0" fontId="31" fillId="0" borderId="14" xfId="56" applyNumberFormat="1" applyFont="1" applyBorder="1" applyAlignment="1">
      <alignment horizontal="left" vertical="center" wrapText="1"/>
    </xf>
    <xf numFmtId="37" fontId="31" fillId="0" borderId="20" xfId="56" applyNumberFormat="1" applyFont="1" applyFill="1" applyBorder="1" applyAlignment="1">
      <alignment horizontal="center" vertical="center" wrapText="1"/>
    </xf>
    <xf numFmtId="37" fontId="31" fillId="0" borderId="32" xfId="56" applyNumberFormat="1" applyFont="1" applyFill="1" applyBorder="1" applyAlignment="1">
      <alignment horizontal="center" vertical="center" wrapText="1"/>
    </xf>
    <xf numFmtId="37" fontId="31" fillId="0" borderId="18" xfId="56" applyNumberFormat="1" applyFont="1" applyFill="1" applyBorder="1" applyAlignment="1">
      <alignment horizontal="center" vertical="center" wrapText="1"/>
    </xf>
    <xf numFmtId="37" fontId="33" fillId="0" borderId="0" xfId="56" applyFont="1" applyAlignment="1">
      <alignment horizontal="center"/>
    </xf>
    <xf numFmtId="37" fontId="31" fillId="0" borderId="0" xfId="56" applyFont="1" applyAlignment="1">
      <alignment horizontal="center" wrapText="1"/>
    </xf>
    <xf numFmtId="37" fontId="31" fillId="0" borderId="0" xfId="56" applyFont="1" applyAlignment="1">
      <alignment horizontal="center"/>
    </xf>
    <xf numFmtId="37" fontId="31" fillId="0" borderId="17" xfId="56" applyNumberFormat="1" applyFont="1" applyFill="1" applyBorder="1" applyAlignment="1" applyProtection="1">
      <alignment horizontal="center" vertical="center" wrapText="1"/>
    </xf>
    <xf numFmtId="37" fontId="31" fillId="0" borderId="13" xfId="56" applyNumberFormat="1" applyFont="1" applyFill="1" applyBorder="1" applyAlignment="1" applyProtection="1">
      <alignment horizontal="center" vertical="center" wrapText="1"/>
    </xf>
    <xf numFmtId="37" fontId="31" fillId="0" borderId="10" xfId="56" applyNumberFormat="1" applyFont="1" applyFill="1" applyBorder="1" applyAlignment="1" applyProtection="1">
      <alignment horizontal="center" vertical="center" wrapText="1"/>
    </xf>
    <xf numFmtId="41" fontId="23" fillId="0" borderId="0" xfId="32" applyNumberFormat="1" applyFont="1" applyAlignment="1">
      <alignment horizontal="center" vertical="center" shrinkToFit="1"/>
    </xf>
    <xf numFmtId="0" fontId="20" fillId="0" borderId="11" xfId="61" applyNumberFormat="1" applyFont="1" applyBorder="1" applyAlignment="1">
      <alignment horizontal="left" vertical="center" shrinkToFit="1"/>
    </xf>
    <xf numFmtId="0" fontId="20" fillId="0" borderId="31" xfId="61" applyNumberFormat="1" applyFont="1" applyBorder="1" applyAlignment="1">
      <alignment horizontal="left" vertical="center" shrinkToFit="1"/>
    </xf>
    <xf numFmtId="0" fontId="20" fillId="0" borderId="14" xfId="61" applyNumberFormat="1" applyFont="1" applyBorder="1" applyAlignment="1">
      <alignment horizontal="left" vertical="center" shrinkToFit="1"/>
    </xf>
    <xf numFmtId="0" fontId="58" fillId="0" borderId="0" xfId="61" applyNumberFormat="1" applyFont="1" applyAlignment="1">
      <alignment horizontal="center" vertical="center"/>
    </xf>
    <xf numFmtId="0" fontId="59" fillId="0" borderId="0" xfId="61" applyNumberFormat="1" applyFont="1" applyAlignment="1">
      <alignment horizontal="right" vertical="center"/>
    </xf>
    <xf numFmtId="0" fontId="59" fillId="0" borderId="11" xfId="61" applyNumberFormat="1" applyFont="1" applyBorder="1" applyAlignment="1">
      <alignment horizontal="center" vertical="center" shrinkToFit="1"/>
    </xf>
    <xf numFmtId="0" fontId="59" fillId="0" borderId="31" xfId="61" applyNumberFormat="1" applyFont="1" applyBorder="1" applyAlignment="1">
      <alignment horizontal="center" vertical="center" shrinkToFit="1"/>
    </xf>
    <xf numFmtId="0" fontId="59" fillId="0" borderId="14" xfId="61" applyNumberFormat="1" applyFont="1" applyBorder="1" applyAlignment="1">
      <alignment horizontal="center" vertical="center" shrinkToFit="1"/>
    </xf>
    <xf numFmtId="0" fontId="21" fillId="0" borderId="17" xfId="61" applyNumberFormat="1" applyFont="1" applyBorder="1" applyAlignment="1">
      <alignment horizontal="center" vertical="center" shrinkToFit="1"/>
    </xf>
    <xf numFmtId="0" fontId="21" fillId="0" borderId="13" xfId="61" applyNumberFormat="1" applyFont="1" applyBorder="1" applyAlignment="1">
      <alignment horizontal="center" vertical="center" shrinkToFit="1"/>
    </xf>
    <xf numFmtId="0" fontId="59" fillId="0" borderId="20" xfId="61" applyNumberFormat="1" applyFont="1" applyBorder="1" applyAlignment="1">
      <alignment horizontal="center" vertical="center" shrinkToFit="1"/>
    </xf>
    <xf numFmtId="0" fontId="59" fillId="0" borderId="18" xfId="61" applyNumberFormat="1" applyFont="1" applyBorder="1" applyAlignment="1">
      <alignment horizontal="center" vertical="center" shrinkToFit="1"/>
    </xf>
    <xf numFmtId="0" fontId="59" fillId="0" borderId="15" xfId="61" applyNumberFormat="1" applyFont="1" applyBorder="1" applyAlignment="1">
      <alignment horizontal="center" vertical="center" shrinkToFit="1"/>
    </xf>
    <xf numFmtId="0" fontId="59" fillId="0" borderId="16" xfId="61" applyNumberFormat="1" applyFont="1" applyBorder="1" applyAlignment="1">
      <alignment horizontal="center" vertical="center" shrinkToFit="1"/>
    </xf>
    <xf numFmtId="0" fontId="59" fillId="0" borderId="17" xfId="61" applyNumberFormat="1" applyFont="1" applyBorder="1" applyAlignment="1">
      <alignment horizontal="center" vertical="center" shrinkToFit="1"/>
    </xf>
    <xf numFmtId="0" fontId="59" fillId="0" borderId="13" xfId="61" applyNumberFormat="1" applyFont="1" applyBorder="1" applyAlignment="1">
      <alignment horizontal="center" vertical="center" shrinkToFit="1"/>
    </xf>
    <xf numFmtId="0" fontId="59" fillId="0" borderId="11" xfId="61" applyNumberFormat="1" applyFont="1" applyBorder="1" applyAlignment="1">
      <alignment horizontal="left" vertical="center" shrinkToFit="1"/>
    </xf>
    <xf numFmtId="0" fontId="59" fillId="0" borderId="14" xfId="61" applyNumberFormat="1" applyFont="1" applyBorder="1" applyAlignment="1">
      <alignment horizontal="left" vertical="center" shrinkToFit="1"/>
    </xf>
    <xf numFmtId="0" fontId="60" fillId="0" borderId="19" xfId="61" quotePrefix="1" applyNumberFormat="1" applyFont="1" applyBorder="1" applyAlignment="1">
      <alignment horizontal="left" vertical="center" wrapText="1"/>
    </xf>
    <xf numFmtId="0" fontId="60" fillId="0" borderId="19" xfId="61" applyNumberFormat="1" applyFont="1" applyBorder="1" applyAlignment="1">
      <alignment horizontal="left" vertical="center" wrapText="1"/>
    </xf>
    <xf numFmtId="0" fontId="60" fillId="0" borderId="13" xfId="61" applyNumberFormat="1" applyFont="1" applyBorder="1" applyAlignment="1">
      <alignment horizontal="left" vertical="center" wrapText="1"/>
    </xf>
    <xf numFmtId="0" fontId="20" fillId="0" borderId="15" xfId="61" applyNumberFormat="1" applyFont="1" applyBorder="1" applyAlignment="1">
      <alignment horizontal="left" vertical="center" shrinkToFit="1"/>
    </xf>
    <xf numFmtId="0" fontId="20" fillId="0" borderId="30" xfId="61" applyNumberFormat="1" applyFont="1" applyBorder="1" applyAlignment="1">
      <alignment horizontal="left" vertical="center" shrinkToFit="1"/>
    </xf>
    <xf numFmtId="0" fontId="59" fillId="0" borderId="11" xfId="0" applyNumberFormat="1" applyFont="1" applyBorder="1" applyAlignment="1">
      <alignment horizontal="left" vertical="center" shrinkToFit="1"/>
    </xf>
    <xf numFmtId="0" fontId="59" fillId="0" borderId="14" xfId="0" applyNumberFormat="1" applyFont="1" applyBorder="1" applyAlignment="1">
      <alignment horizontal="left" vertical="center" shrinkToFit="1"/>
    </xf>
    <xf numFmtId="0" fontId="20" fillId="0" borderId="11" xfId="61" applyNumberFormat="1" applyFont="1" applyBorder="1" applyAlignment="1">
      <alignment horizontal="center" vertical="center" shrinkToFit="1"/>
    </xf>
    <xf numFmtId="0" fontId="20" fillId="0" borderId="31" xfId="61" applyNumberFormat="1" applyFont="1" applyBorder="1" applyAlignment="1">
      <alignment horizontal="center" vertical="center" shrinkToFit="1"/>
    </xf>
    <xf numFmtId="0" fontId="20" fillId="0" borderId="14" xfId="61" applyNumberFormat="1" applyFont="1" applyBorder="1" applyAlignment="1">
      <alignment horizontal="center" vertical="center" shrinkToFit="1"/>
    </xf>
    <xf numFmtId="0" fontId="59" fillId="0" borderId="0" xfId="61" applyNumberFormat="1" applyFont="1" applyAlignment="1">
      <alignment horizontal="center" vertical="center"/>
    </xf>
    <xf numFmtId="0" fontId="20" fillId="0" borderId="20" xfId="61" applyNumberFormat="1" applyFont="1" applyBorder="1" applyAlignment="1">
      <alignment horizontal="left" vertical="center" shrinkToFit="1"/>
    </xf>
    <xf numFmtId="0" fontId="59" fillId="0" borderId="32" xfId="61" applyNumberFormat="1" applyFont="1" applyBorder="1" applyAlignment="1">
      <alignment horizontal="left" vertical="center" shrinkToFit="1"/>
    </xf>
    <xf numFmtId="0" fontId="33" fillId="0" borderId="0" xfId="61" applyNumberFormat="1" applyFont="1" applyAlignment="1">
      <alignment horizontal="center" vertical="center"/>
    </xf>
    <xf numFmtId="0" fontId="48" fillId="35" borderId="69" xfId="61" applyNumberFormat="1" applyFont="1" applyFill="1" applyBorder="1" applyAlignment="1">
      <alignment horizontal="center" vertical="center"/>
    </xf>
    <xf numFmtId="0" fontId="48" fillId="35" borderId="70" xfId="61" applyNumberFormat="1" applyFont="1" applyFill="1" applyBorder="1" applyAlignment="1">
      <alignment horizontal="center" vertical="center"/>
    </xf>
    <xf numFmtId="0" fontId="48" fillId="35" borderId="23" xfId="61" applyNumberFormat="1" applyFont="1" applyFill="1" applyBorder="1" applyAlignment="1">
      <alignment horizontal="center" vertical="center"/>
    </xf>
    <xf numFmtId="0" fontId="48" fillId="35" borderId="24" xfId="61" applyNumberFormat="1" applyFont="1" applyFill="1" applyBorder="1" applyAlignment="1">
      <alignment horizontal="center" vertical="center"/>
    </xf>
    <xf numFmtId="37" fontId="51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Border="1" applyAlignment="1">
      <alignment horizontal="left" vertical="center" shrinkToFit="1"/>
    </xf>
    <xf numFmtId="41" fontId="53" fillId="36" borderId="10" xfId="32" applyNumberFormat="1" applyFont="1" applyFill="1" applyBorder="1" applyAlignment="1">
      <alignment horizontal="center" vertical="center" shrinkToFit="1"/>
    </xf>
    <xf numFmtId="41" fontId="53" fillId="36" borderId="10" xfId="32" applyNumberFormat="1" applyFont="1" applyFill="1" applyBorder="1" applyAlignment="1">
      <alignment horizontal="center" vertical="center" wrapText="1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1" fontId="53" fillId="0" borderId="17" xfId="32" applyNumberFormat="1" applyFont="1" applyBorder="1" applyAlignment="1">
      <alignment horizontal="center" vertical="center" wrapText="1" shrinkToFit="1"/>
    </xf>
    <xf numFmtId="41" fontId="53" fillId="0" borderId="19" xfId="32" applyNumberFormat="1" applyFont="1" applyBorder="1" applyAlignment="1">
      <alignment horizontal="center" vertical="center" wrapText="1" shrinkToFit="1"/>
    </xf>
    <xf numFmtId="41" fontId="53" fillId="0" borderId="13" xfId="32" applyNumberFormat="1" applyFont="1" applyBorder="1" applyAlignment="1">
      <alignment horizontal="center" vertical="center" wrapText="1" shrinkToFit="1"/>
    </xf>
    <xf numFmtId="41" fontId="53" fillId="0" borderId="11" xfId="32" applyNumberFormat="1" applyFont="1" applyFill="1" applyBorder="1" applyAlignment="1">
      <alignment horizontal="center" vertical="center" shrinkToFit="1"/>
    </xf>
    <xf numFmtId="41" fontId="53" fillId="0" borderId="14" xfId="32" applyNumberFormat="1" applyFont="1" applyFill="1" applyBorder="1" applyAlignment="1">
      <alignment horizontal="center" vertical="center" shrinkToFit="1"/>
    </xf>
    <xf numFmtId="41" fontId="53" fillId="0" borderId="11" xfId="32" applyNumberFormat="1" applyFont="1" applyBorder="1" applyAlignment="1">
      <alignment horizontal="center" vertical="center" shrinkToFit="1"/>
    </xf>
    <xf numFmtId="41" fontId="53" fillId="0" borderId="14" xfId="32" applyNumberFormat="1" applyFont="1" applyBorder="1" applyAlignment="1">
      <alignment horizontal="center" vertical="center" shrinkToFit="1"/>
    </xf>
    <xf numFmtId="41" fontId="53" fillId="0" borderId="10" xfId="32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wrapText="1" shrinkToFit="1"/>
    </xf>
    <xf numFmtId="182" fontId="53" fillId="36" borderId="10" xfId="46" applyNumberFormat="1" applyFont="1" applyFill="1" applyBorder="1" applyAlignment="1">
      <alignment horizontal="center" vertical="center" wrapText="1" shrinkToFit="1"/>
    </xf>
    <xf numFmtId="49" fontId="53" fillId="36" borderId="10" xfId="46" applyNumberFormat="1" applyFont="1" applyFill="1" applyBorder="1" applyAlignment="1">
      <alignment horizontal="center" vertical="center" wrapText="1" shrinkToFit="1"/>
    </xf>
    <xf numFmtId="37" fontId="53" fillId="0" borderId="10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 vertical="center" wrapText="1" shrinkToFit="1"/>
    </xf>
    <xf numFmtId="41" fontId="53" fillId="0" borderId="10" xfId="32" applyNumberFormat="1" applyFont="1" applyBorder="1" applyAlignment="1">
      <alignment horizontal="center" vertical="center" wrapText="1"/>
    </xf>
    <xf numFmtId="41" fontId="53" fillId="0" borderId="10" xfId="32" applyNumberFormat="1" applyFont="1" applyBorder="1" applyAlignment="1">
      <alignment horizontal="center" vertical="center" wrapText="1" shrinkToFit="1"/>
    </xf>
    <xf numFmtId="37" fontId="53" fillId="0" borderId="17" xfId="46" applyNumberFormat="1" applyFont="1" applyBorder="1" applyAlignment="1" applyProtection="1">
      <alignment horizontal="center" vertical="center" wrapText="1" shrinkToFit="1"/>
    </xf>
    <xf numFmtId="37" fontId="53" fillId="0" borderId="19" xfId="46" applyNumberFormat="1" applyFont="1" applyBorder="1" applyAlignment="1" applyProtection="1">
      <alignment horizontal="center" vertical="center" wrapText="1" shrinkToFit="1"/>
    </xf>
    <xf numFmtId="37" fontId="53" fillId="0" borderId="13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/>
    </xf>
    <xf numFmtId="41" fontId="10" fillId="0" borderId="10" xfId="32" applyNumberFormat="1" applyFont="1" applyBorder="1" applyAlignment="1">
      <alignment horizontal="center" vertical="center" wrapText="1"/>
    </xf>
    <xf numFmtId="37" fontId="23" fillId="0" borderId="0" xfId="46" applyNumberFormat="1" applyFont="1" applyAlignment="1">
      <alignment horizontal="center" vertical="center"/>
    </xf>
    <xf numFmtId="37" fontId="54" fillId="0" borderId="0" xfId="46" applyNumberFormat="1" applyFont="1" applyAlignment="1">
      <alignment horizontal="center" vertical="center"/>
    </xf>
    <xf numFmtId="37" fontId="51" fillId="0" borderId="0" xfId="46" applyNumberFormat="1" applyFont="1" applyAlignment="1">
      <alignment horizontal="left" vertical="center"/>
    </xf>
    <xf numFmtId="183" fontId="51" fillId="0" borderId="0" xfId="46" applyNumberFormat="1" applyFont="1" applyAlignment="1">
      <alignment horizontal="right" vertical="center" shrinkToFit="1"/>
    </xf>
    <xf numFmtId="41" fontId="10" fillId="0" borderId="10" xfId="32" applyNumberFormat="1" applyFont="1" applyBorder="1" applyAlignment="1">
      <alignment horizontal="center" vertical="center"/>
    </xf>
    <xf numFmtId="41" fontId="1" fillId="37" borderId="10" xfId="32" applyNumberFormat="1" applyFont="1" applyFill="1" applyBorder="1" applyAlignment="1">
      <alignment horizontal="center" vertical="center" shrinkToFit="1"/>
    </xf>
    <xf numFmtId="41" fontId="1" fillId="0" borderId="10" xfId="32" applyNumberFormat="1" applyFont="1" applyFill="1" applyBorder="1" applyAlignment="1">
      <alignment horizontal="center" vertical="center" shrinkToFit="1"/>
    </xf>
    <xf numFmtId="41" fontId="10" fillId="0" borderId="10" xfId="32" applyNumberFormat="1" applyFont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horizontal="center" vertical="center"/>
    </xf>
    <xf numFmtId="0" fontId="37" fillId="0" borderId="0" xfId="58" applyNumberFormat="1" applyFont="1" applyAlignment="1">
      <alignment horizontal="center" vertical="center"/>
    </xf>
    <xf numFmtId="0" fontId="41" fillId="0" borderId="43" xfId="58" applyNumberFormat="1" applyFont="1" applyBorder="1" applyAlignment="1">
      <alignment horizontal="center" vertical="center" wrapText="1"/>
    </xf>
    <xf numFmtId="0" fontId="41" fillId="0" borderId="49" xfId="58" applyNumberFormat="1" applyFont="1" applyBorder="1" applyAlignment="1">
      <alignment horizontal="center" vertical="center" wrapText="1"/>
    </xf>
    <xf numFmtId="0" fontId="41" fillId="0" borderId="53" xfId="58" applyNumberFormat="1" applyFont="1" applyBorder="1" applyAlignment="1">
      <alignment horizontal="center" vertical="center" wrapText="1"/>
    </xf>
    <xf numFmtId="0" fontId="41" fillId="0" borderId="44" xfId="58" applyNumberFormat="1" applyFont="1" applyBorder="1" applyAlignment="1">
      <alignment horizontal="center" vertical="center" wrapText="1"/>
    </xf>
    <xf numFmtId="0" fontId="41" fillId="0" borderId="45" xfId="58" applyNumberFormat="1" applyFont="1" applyBorder="1" applyAlignment="1">
      <alignment horizontal="center" vertical="center" wrapText="1"/>
    </xf>
    <xf numFmtId="0" fontId="41" fillId="0" borderId="46" xfId="58" applyNumberFormat="1" applyFont="1" applyBorder="1" applyAlignment="1">
      <alignment horizontal="center" vertical="center" wrapText="1"/>
    </xf>
    <xf numFmtId="0" fontId="41" fillId="0" borderId="47" xfId="58" applyNumberFormat="1" applyFont="1" applyBorder="1" applyAlignment="1">
      <alignment horizontal="center" vertical="center" wrapText="1"/>
    </xf>
    <xf numFmtId="0" fontId="41" fillId="0" borderId="51" xfId="58" applyNumberFormat="1" applyFont="1" applyBorder="1" applyAlignment="1">
      <alignment horizontal="center" vertical="center" wrapText="1"/>
    </xf>
    <xf numFmtId="0" fontId="41" fillId="0" borderId="54" xfId="58" applyNumberFormat="1" applyFont="1" applyBorder="1" applyAlignment="1">
      <alignment horizontal="center" vertical="center" wrapText="1"/>
    </xf>
    <xf numFmtId="0" fontId="41" fillId="0" borderId="50" xfId="58" applyNumberFormat="1" applyFont="1" applyBorder="1" applyAlignment="1">
      <alignment horizontal="center" vertical="center" wrapText="1"/>
    </xf>
  </cellXfs>
  <cellStyles count="63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백분율" xfId="62" builtinId="5"/>
    <cellStyle name="보통" xfId="29"/>
    <cellStyle name="설명 텍스트" xfId="30"/>
    <cellStyle name="셀 확인" xfId="31"/>
    <cellStyle name="쉼표 [0] 2" xfId="32"/>
    <cellStyle name="쉼표 [0] 2 2" xfId="57"/>
    <cellStyle name="쉼표 [0] 3" xfId="33"/>
    <cellStyle name="쉼표 [0] 4" xfId="34"/>
    <cellStyle name="쉼표 [0] 5" xfId="35"/>
    <cellStyle name="쉼표 [0] 5 2" xfId="59"/>
    <cellStyle name="연결된 셀" xfId="36"/>
    <cellStyle name="요약" xfId="37"/>
    <cellStyle name="입력" xfId="38"/>
    <cellStyle name="제목" xfId="39"/>
    <cellStyle name="제목 1" xfId="40"/>
    <cellStyle name="제목 2" xfId="41"/>
    <cellStyle name="제목 3" xfId="42"/>
    <cellStyle name="제목 4" xfId="43"/>
    <cellStyle name="좋음" xfId="44"/>
    <cellStyle name="출력" xfId="45"/>
    <cellStyle name="표준" xfId="0" builtinId="0"/>
    <cellStyle name="표준 10" xfId="54"/>
    <cellStyle name="표준 11" xfId="61"/>
    <cellStyle name="표준 2" xfId="46"/>
    <cellStyle name="표준 2 2" xfId="60"/>
    <cellStyle name="표준 3" xfId="47"/>
    <cellStyle name="표준 3 2" xfId="55"/>
    <cellStyle name="표준 3 3" xfId="56"/>
    <cellStyle name="표준 4" xfId="48"/>
    <cellStyle name="표준 5" xfId="49"/>
    <cellStyle name="표준 6" xfId="50"/>
    <cellStyle name="표준 7" xfId="51"/>
    <cellStyle name="표준 8" xfId="52"/>
    <cellStyle name="표준 9" xfId="53"/>
    <cellStyle name="표준 9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20</xdr:row>
      <xdr:rowOff>0</xdr:rowOff>
    </xdr:from>
    <xdr:to>
      <xdr:col>19</xdr:col>
      <xdr:colOff>133350</xdr:colOff>
      <xdr:row>20</xdr:row>
      <xdr:rowOff>114300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4857750"/>
          <a:ext cx="1333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251655</xdr:colOff>
      <xdr:row>58</xdr:row>
      <xdr:rowOff>114300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474371" y="1474373"/>
          <a:ext cx="10058398" cy="7109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0696;&#44208;&#49328;&#49436;\&#44305;&#46041;&#44256;&#46321;&#54617;&#44368;\2005&#54617;&#45380;&#46020;\2005&#54617;&#45380;&#46020;%20&#44208;&#49328;\2005&#54617;&#45380;&#46020;%20&#44208;&#49328;&#49436;(2006.0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0696;&#44208;&#49328;&#49436;\&#44305;&#46041;&#44256;&#46321;&#54617;&#44368;\2005&#54617;&#45380;&#46020;\2005&#54617;&#45380;&#46020;%20&#44208;&#49328;\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zoomScaleSheetLayoutView="100" workbookViewId="0">
      <selection activeCell="E1" sqref="E1"/>
    </sheetView>
  </sheetViews>
  <sheetFormatPr defaultRowHeight="12.75" x14ac:dyDescent="0.2"/>
  <cols>
    <col min="1" max="1" width="6.6640625" style="93" customWidth="1"/>
    <col min="2" max="2" width="20" style="93" customWidth="1"/>
    <col min="3" max="3" width="2.77734375" style="93" customWidth="1"/>
    <col min="4" max="4" width="8.21875" style="93" customWidth="1"/>
    <col min="5" max="5" width="8.88671875" style="93" customWidth="1"/>
    <col min="6" max="6" width="8.88671875" style="93"/>
    <col min="7" max="7" width="17.88671875" style="93" customWidth="1"/>
    <col min="8" max="8" width="6.5546875" style="93" customWidth="1"/>
    <col min="9" max="256" width="8.88671875" style="93"/>
    <col min="257" max="257" width="6.6640625" style="93" customWidth="1"/>
    <col min="258" max="258" width="20" style="93" customWidth="1"/>
    <col min="259" max="259" width="2.77734375" style="93" customWidth="1"/>
    <col min="260" max="260" width="8.21875" style="93" customWidth="1"/>
    <col min="261" max="261" width="8.88671875" style="93" customWidth="1"/>
    <col min="262" max="262" width="8.88671875" style="93"/>
    <col min="263" max="263" width="17.88671875" style="93" customWidth="1"/>
    <col min="264" max="264" width="6.5546875" style="93" customWidth="1"/>
    <col min="265" max="512" width="8.88671875" style="93"/>
    <col min="513" max="513" width="6.6640625" style="93" customWidth="1"/>
    <col min="514" max="514" width="20" style="93" customWidth="1"/>
    <col min="515" max="515" width="2.77734375" style="93" customWidth="1"/>
    <col min="516" max="516" width="8.21875" style="93" customWidth="1"/>
    <col min="517" max="517" width="8.88671875" style="93" customWidth="1"/>
    <col min="518" max="518" width="8.88671875" style="93"/>
    <col min="519" max="519" width="17.88671875" style="93" customWidth="1"/>
    <col min="520" max="520" width="6.5546875" style="93" customWidth="1"/>
    <col min="521" max="768" width="8.88671875" style="93"/>
    <col min="769" max="769" width="6.6640625" style="93" customWidth="1"/>
    <col min="770" max="770" width="20" style="93" customWidth="1"/>
    <col min="771" max="771" width="2.77734375" style="93" customWidth="1"/>
    <col min="772" max="772" width="8.21875" style="93" customWidth="1"/>
    <col min="773" max="773" width="8.88671875" style="93" customWidth="1"/>
    <col min="774" max="774" width="8.88671875" style="93"/>
    <col min="775" max="775" width="17.88671875" style="93" customWidth="1"/>
    <col min="776" max="776" width="6.5546875" style="93" customWidth="1"/>
    <col min="777" max="1024" width="8.88671875" style="93"/>
    <col min="1025" max="1025" width="6.6640625" style="93" customWidth="1"/>
    <col min="1026" max="1026" width="20" style="93" customWidth="1"/>
    <col min="1027" max="1027" width="2.77734375" style="93" customWidth="1"/>
    <col min="1028" max="1028" width="8.21875" style="93" customWidth="1"/>
    <col min="1029" max="1029" width="8.88671875" style="93" customWidth="1"/>
    <col min="1030" max="1030" width="8.88671875" style="93"/>
    <col min="1031" max="1031" width="17.88671875" style="93" customWidth="1"/>
    <col min="1032" max="1032" width="6.5546875" style="93" customWidth="1"/>
    <col min="1033" max="1280" width="8.88671875" style="93"/>
    <col min="1281" max="1281" width="6.6640625" style="93" customWidth="1"/>
    <col min="1282" max="1282" width="20" style="93" customWidth="1"/>
    <col min="1283" max="1283" width="2.77734375" style="93" customWidth="1"/>
    <col min="1284" max="1284" width="8.21875" style="93" customWidth="1"/>
    <col min="1285" max="1285" width="8.88671875" style="93" customWidth="1"/>
    <col min="1286" max="1286" width="8.88671875" style="93"/>
    <col min="1287" max="1287" width="17.88671875" style="93" customWidth="1"/>
    <col min="1288" max="1288" width="6.5546875" style="93" customWidth="1"/>
    <col min="1289" max="1536" width="8.88671875" style="93"/>
    <col min="1537" max="1537" width="6.6640625" style="93" customWidth="1"/>
    <col min="1538" max="1538" width="20" style="93" customWidth="1"/>
    <col min="1539" max="1539" width="2.77734375" style="93" customWidth="1"/>
    <col min="1540" max="1540" width="8.21875" style="93" customWidth="1"/>
    <col min="1541" max="1541" width="8.88671875" style="93" customWidth="1"/>
    <col min="1542" max="1542" width="8.88671875" style="93"/>
    <col min="1543" max="1543" width="17.88671875" style="93" customWidth="1"/>
    <col min="1544" max="1544" width="6.5546875" style="93" customWidth="1"/>
    <col min="1545" max="1792" width="8.88671875" style="93"/>
    <col min="1793" max="1793" width="6.6640625" style="93" customWidth="1"/>
    <col min="1794" max="1794" width="20" style="93" customWidth="1"/>
    <col min="1795" max="1795" width="2.77734375" style="93" customWidth="1"/>
    <col min="1796" max="1796" width="8.21875" style="93" customWidth="1"/>
    <col min="1797" max="1797" width="8.88671875" style="93" customWidth="1"/>
    <col min="1798" max="1798" width="8.88671875" style="93"/>
    <col min="1799" max="1799" width="17.88671875" style="93" customWidth="1"/>
    <col min="1800" max="1800" width="6.5546875" style="93" customWidth="1"/>
    <col min="1801" max="2048" width="8.88671875" style="93"/>
    <col min="2049" max="2049" width="6.6640625" style="93" customWidth="1"/>
    <col min="2050" max="2050" width="20" style="93" customWidth="1"/>
    <col min="2051" max="2051" width="2.77734375" style="93" customWidth="1"/>
    <col min="2052" max="2052" width="8.21875" style="93" customWidth="1"/>
    <col min="2053" max="2053" width="8.88671875" style="93" customWidth="1"/>
    <col min="2054" max="2054" width="8.88671875" style="93"/>
    <col min="2055" max="2055" width="17.88671875" style="93" customWidth="1"/>
    <col min="2056" max="2056" width="6.5546875" style="93" customWidth="1"/>
    <col min="2057" max="2304" width="8.88671875" style="93"/>
    <col min="2305" max="2305" width="6.6640625" style="93" customWidth="1"/>
    <col min="2306" max="2306" width="20" style="93" customWidth="1"/>
    <col min="2307" max="2307" width="2.77734375" style="93" customWidth="1"/>
    <col min="2308" max="2308" width="8.21875" style="93" customWidth="1"/>
    <col min="2309" max="2309" width="8.88671875" style="93" customWidth="1"/>
    <col min="2310" max="2310" width="8.88671875" style="93"/>
    <col min="2311" max="2311" width="17.88671875" style="93" customWidth="1"/>
    <col min="2312" max="2312" width="6.5546875" style="93" customWidth="1"/>
    <col min="2313" max="2560" width="8.88671875" style="93"/>
    <col min="2561" max="2561" width="6.6640625" style="93" customWidth="1"/>
    <col min="2562" max="2562" width="20" style="93" customWidth="1"/>
    <col min="2563" max="2563" width="2.77734375" style="93" customWidth="1"/>
    <col min="2564" max="2564" width="8.21875" style="93" customWidth="1"/>
    <col min="2565" max="2565" width="8.88671875" style="93" customWidth="1"/>
    <col min="2566" max="2566" width="8.88671875" style="93"/>
    <col min="2567" max="2567" width="17.88671875" style="93" customWidth="1"/>
    <col min="2568" max="2568" width="6.5546875" style="93" customWidth="1"/>
    <col min="2569" max="2816" width="8.88671875" style="93"/>
    <col min="2817" max="2817" width="6.6640625" style="93" customWidth="1"/>
    <col min="2818" max="2818" width="20" style="93" customWidth="1"/>
    <col min="2819" max="2819" width="2.77734375" style="93" customWidth="1"/>
    <col min="2820" max="2820" width="8.21875" style="93" customWidth="1"/>
    <col min="2821" max="2821" width="8.88671875" style="93" customWidth="1"/>
    <col min="2822" max="2822" width="8.88671875" style="93"/>
    <col min="2823" max="2823" width="17.88671875" style="93" customWidth="1"/>
    <col min="2824" max="2824" width="6.5546875" style="93" customWidth="1"/>
    <col min="2825" max="3072" width="8.88671875" style="93"/>
    <col min="3073" max="3073" width="6.6640625" style="93" customWidth="1"/>
    <col min="3074" max="3074" width="20" style="93" customWidth="1"/>
    <col min="3075" max="3075" width="2.77734375" style="93" customWidth="1"/>
    <col min="3076" max="3076" width="8.21875" style="93" customWidth="1"/>
    <col min="3077" max="3077" width="8.88671875" style="93" customWidth="1"/>
    <col min="3078" max="3078" width="8.88671875" style="93"/>
    <col min="3079" max="3079" width="17.88671875" style="93" customWidth="1"/>
    <col min="3080" max="3080" width="6.5546875" style="93" customWidth="1"/>
    <col min="3081" max="3328" width="8.88671875" style="93"/>
    <col min="3329" max="3329" width="6.6640625" style="93" customWidth="1"/>
    <col min="3330" max="3330" width="20" style="93" customWidth="1"/>
    <col min="3331" max="3331" width="2.77734375" style="93" customWidth="1"/>
    <col min="3332" max="3332" width="8.21875" style="93" customWidth="1"/>
    <col min="3333" max="3333" width="8.88671875" style="93" customWidth="1"/>
    <col min="3334" max="3334" width="8.88671875" style="93"/>
    <col min="3335" max="3335" width="17.88671875" style="93" customWidth="1"/>
    <col min="3336" max="3336" width="6.5546875" style="93" customWidth="1"/>
    <col min="3337" max="3584" width="8.88671875" style="93"/>
    <col min="3585" max="3585" width="6.6640625" style="93" customWidth="1"/>
    <col min="3586" max="3586" width="20" style="93" customWidth="1"/>
    <col min="3587" max="3587" width="2.77734375" style="93" customWidth="1"/>
    <col min="3588" max="3588" width="8.21875" style="93" customWidth="1"/>
    <col min="3589" max="3589" width="8.88671875" style="93" customWidth="1"/>
    <col min="3590" max="3590" width="8.88671875" style="93"/>
    <col min="3591" max="3591" width="17.88671875" style="93" customWidth="1"/>
    <col min="3592" max="3592" width="6.5546875" style="93" customWidth="1"/>
    <col min="3593" max="3840" width="8.88671875" style="93"/>
    <col min="3841" max="3841" width="6.6640625" style="93" customWidth="1"/>
    <col min="3842" max="3842" width="20" style="93" customWidth="1"/>
    <col min="3843" max="3843" width="2.77734375" style="93" customWidth="1"/>
    <col min="3844" max="3844" width="8.21875" style="93" customWidth="1"/>
    <col min="3845" max="3845" width="8.88671875" style="93" customWidth="1"/>
    <col min="3846" max="3846" width="8.88671875" style="93"/>
    <col min="3847" max="3847" width="17.88671875" style="93" customWidth="1"/>
    <col min="3848" max="3848" width="6.5546875" style="93" customWidth="1"/>
    <col min="3849" max="4096" width="8.88671875" style="93"/>
    <col min="4097" max="4097" width="6.6640625" style="93" customWidth="1"/>
    <col min="4098" max="4098" width="20" style="93" customWidth="1"/>
    <col min="4099" max="4099" width="2.77734375" style="93" customWidth="1"/>
    <col min="4100" max="4100" width="8.21875" style="93" customWidth="1"/>
    <col min="4101" max="4101" width="8.88671875" style="93" customWidth="1"/>
    <col min="4102" max="4102" width="8.88671875" style="93"/>
    <col min="4103" max="4103" width="17.88671875" style="93" customWidth="1"/>
    <col min="4104" max="4104" width="6.5546875" style="93" customWidth="1"/>
    <col min="4105" max="4352" width="8.88671875" style="93"/>
    <col min="4353" max="4353" width="6.6640625" style="93" customWidth="1"/>
    <col min="4354" max="4354" width="20" style="93" customWidth="1"/>
    <col min="4355" max="4355" width="2.77734375" style="93" customWidth="1"/>
    <col min="4356" max="4356" width="8.21875" style="93" customWidth="1"/>
    <col min="4357" max="4357" width="8.88671875" style="93" customWidth="1"/>
    <col min="4358" max="4358" width="8.88671875" style="93"/>
    <col min="4359" max="4359" width="17.88671875" style="93" customWidth="1"/>
    <col min="4360" max="4360" width="6.5546875" style="93" customWidth="1"/>
    <col min="4361" max="4608" width="8.88671875" style="93"/>
    <col min="4609" max="4609" width="6.6640625" style="93" customWidth="1"/>
    <col min="4610" max="4610" width="20" style="93" customWidth="1"/>
    <col min="4611" max="4611" width="2.77734375" style="93" customWidth="1"/>
    <col min="4612" max="4612" width="8.21875" style="93" customWidth="1"/>
    <col min="4613" max="4613" width="8.88671875" style="93" customWidth="1"/>
    <col min="4614" max="4614" width="8.88671875" style="93"/>
    <col min="4615" max="4615" width="17.88671875" style="93" customWidth="1"/>
    <col min="4616" max="4616" width="6.5546875" style="93" customWidth="1"/>
    <col min="4617" max="4864" width="8.88671875" style="93"/>
    <col min="4865" max="4865" width="6.6640625" style="93" customWidth="1"/>
    <col min="4866" max="4866" width="20" style="93" customWidth="1"/>
    <col min="4867" max="4867" width="2.77734375" style="93" customWidth="1"/>
    <col min="4868" max="4868" width="8.21875" style="93" customWidth="1"/>
    <col min="4869" max="4869" width="8.88671875" style="93" customWidth="1"/>
    <col min="4870" max="4870" width="8.88671875" style="93"/>
    <col min="4871" max="4871" width="17.88671875" style="93" customWidth="1"/>
    <col min="4872" max="4872" width="6.5546875" style="93" customWidth="1"/>
    <col min="4873" max="5120" width="8.88671875" style="93"/>
    <col min="5121" max="5121" width="6.6640625" style="93" customWidth="1"/>
    <col min="5122" max="5122" width="20" style="93" customWidth="1"/>
    <col min="5123" max="5123" width="2.77734375" style="93" customWidth="1"/>
    <col min="5124" max="5124" width="8.21875" style="93" customWidth="1"/>
    <col min="5125" max="5125" width="8.88671875" style="93" customWidth="1"/>
    <col min="5126" max="5126" width="8.88671875" style="93"/>
    <col min="5127" max="5127" width="17.88671875" style="93" customWidth="1"/>
    <col min="5128" max="5128" width="6.5546875" style="93" customWidth="1"/>
    <col min="5129" max="5376" width="8.88671875" style="93"/>
    <col min="5377" max="5377" width="6.6640625" style="93" customWidth="1"/>
    <col min="5378" max="5378" width="20" style="93" customWidth="1"/>
    <col min="5379" max="5379" width="2.77734375" style="93" customWidth="1"/>
    <col min="5380" max="5380" width="8.21875" style="93" customWidth="1"/>
    <col min="5381" max="5381" width="8.88671875" style="93" customWidth="1"/>
    <col min="5382" max="5382" width="8.88671875" style="93"/>
    <col min="5383" max="5383" width="17.88671875" style="93" customWidth="1"/>
    <col min="5384" max="5384" width="6.5546875" style="93" customWidth="1"/>
    <col min="5385" max="5632" width="8.88671875" style="93"/>
    <col min="5633" max="5633" width="6.6640625" style="93" customWidth="1"/>
    <col min="5634" max="5634" width="20" style="93" customWidth="1"/>
    <col min="5635" max="5635" width="2.77734375" style="93" customWidth="1"/>
    <col min="5636" max="5636" width="8.21875" style="93" customWidth="1"/>
    <col min="5637" max="5637" width="8.88671875" style="93" customWidth="1"/>
    <col min="5638" max="5638" width="8.88671875" style="93"/>
    <col min="5639" max="5639" width="17.88671875" style="93" customWidth="1"/>
    <col min="5640" max="5640" width="6.5546875" style="93" customWidth="1"/>
    <col min="5641" max="5888" width="8.88671875" style="93"/>
    <col min="5889" max="5889" width="6.6640625" style="93" customWidth="1"/>
    <col min="5890" max="5890" width="20" style="93" customWidth="1"/>
    <col min="5891" max="5891" width="2.77734375" style="93" customWidth="1"/>
    <col min="5892" max="5892" width="8.21875" style="93" customWidth="1"/>
    <col min="5893" max="5893" width="8.88671875" style="93" customWidth="1"/>
    <col min="5894" max="5894" width="8.88671875" style="93"/>
    <col min="5895" max="5895" width="17.88671875" style="93" customWidth="1"/>
    <col min="5896" max="5896" width="6.5546875" style="93" customWidth="1"/>
    <col min="5897" max="6144" width="8.88671875" style="93"/>
    <col min="6145" max="6145" width="6.6640625" style="93" customWidth="1"/>
    <col min="6146" max="6146" width="20" style="93" customWidth="1"/>
    <col min="6147" max="6147" width="2.77734375" style="93" customWidth="1"/>
    <col min="6148" max="6148" width="8.21875" style="93" customWidth="1"/>
    <col min="6149" max="6149" width="8.88671875" style="93" customWidth="1"/>
    <col min="6150" max="6150" width="8.88671875" style="93"/>
    <col min="6151" max="6151" width="17.88671875" style="93" customWidth="1"/>
    <col min="6152" max="6152" width="6.5546875" style="93" customWidth="1"/>
    <col min="6153" max="6400" width="8.88671875" style="93"/>
    <col min="6401" max="6401" width="6.6640625" style="93" customWidth="1"/>
    <col min="6402" max="6402" width="20" style="93" customWidth="1"/>
    <col min="6403" max="6403" width="2.77734375" style="93" customWidth="1"/>
    <col min="6404" max="6404" width="8.21875" style="93" customWidth="1"/>
    <col min="6405" max="6405" width="8.88671875" style="93" customWidth="1"/>
    <col min="6406" max="6406" width="8.88671875" style="93"/>
    <col min="6407" max="6407" width="17.88671875" style="93" customWidth="1"/>
    <col min="6408" max="6408" width="6.5546875" style="93" customWidth="1"/>
    <col min="6409" max="6656" width="8.88671875" style="93"/>
    <col min="6657" max="6657" width="6.6640625" style="93" customWidth="1"/>
    <col min="6658" max="6658" width="20" style="93" customWidth="1"/>
    <col min="6659" max="6659" width="2.77734375" style="93" customWidth="1"/>
    <col min="6660" max="6660" width="8.21875" style="93" customWidth="1"/>
    <col min="6661" max="6661" width="8.88671875" style="93" customWidth="1"/>
    <col min="6662" max="6662" width="8.88671875" style="93"/>
    <col min="6663" max="6663" width="17.88671875" style="93" customWidth="1"/>
    <col min="6664" max="6664" width="6.5546875" style="93" customWidth="1"/>
    <col min="6665" max="6912" width="8.88671875" style="93"/>
    <col min="6913" max="6913" width="6.6640625" style="93" customWidth="1"/>
    <col min="6914" max="6914" width="20" style="93" customWidth="1"/>
    <col min="6915" max="6915" width="2.77734375" style="93" customWidth="1"/>
    <col min="6916" max="6916" width="8.21875" style="93" customWidth="1"/>
    <col min="6917" max="6917" width="8.88671875" style="93" customWidth="1"/>
    <col min="6918" max="6918" width="8.88671875" style="93"/>
    <col min="6919" max="6919" width="17.88671875" style="93" customWidth="1"/>
    <col min="6920" max="6920" width="6.5546875" style="93" customWidth="1"/>
    <col min="6921" max="7168" width="8.88671875" style="93"/>
    <col min="7169" max="7169" width="6.6640625" style="93" customWidth="1"/>
    <col min="7170" max="7170" width="20" style="93" customWidth="1"/>
    <col min="7171" max="7171" width="2.77734375" style="93" customWidth="1"/>
    <col min="7172" max="7172" width="8.21875" style="93" customWidth="1"/>
    <col min="7173" max="7173" width="8.88671875" style="93" customWidth="1"/>
    <col min="7174" max="7174" width="8.88671875" style="93"/>
    <col min="7175" max="7175" width="17.88671875" style="93" customWidth="1"/>
    <col min="7176" max="7176" width="6.5546875" style="93" customWidth="1"/>
    <col min="7177" max="7424" width="8.88671875" style="93"/>
    <col min="7425" max="7425" width="6.6640625" style="93" customWidth="1"/>
    <col min="7426" max="7426" width="20" style="93" customWidth="1"/>
    <col min="7427" max="7427" width="2.77734375" style="93" customWidth="1"/>
    <col min="7428" max="7428" width="8.21875" style="93" customWidth="1"/>
    <col min="7429" max="7429" width="8.88671875" style="93" customWidth="1"/>
    <col min="7430" max="7430" width="8.88671875" style="93"/>
    <col min="7431" max="7431" width="17.88671875" style="93" customWidth="1"/>
    <col min="7432" max="7432" width="6.5546875" style="93" customWidth="1"/>
    <col min="7433" max="7680" width="8.88671875" style="93"/>
    <col min="7681" max="7681" width="6.6640625" style="93" customWidth="1"/>
    <col min="7682" max="7682" width="20" style="93" customWidth="1"/>
    <col min="7683" max="7683" width="2.77734375" style="93" customWidth="1"/>
    <col min="7684" max="7684" width="8.21875" style="93" customWidth="1"/>
    <col min="7685" max="7685" width="8.88671875" style="93" customWidth="1"/>
    <col min="7686" max="7686" width="8.88671875" style="93"/>
    <col min="7687" max="7687" width="17.88671875" style="93" customWidth="1"/>
    <col min="7688" max="7688" width="6.5546875" style="93" customWidth="1"/>
    <col min="7689" max="7936" width="8.88671875" style="93"/>
    <col min="7937" max="7937" width="6.6640625" style="93" customWidth="1"/>
    <col min="7938" max="7938" width="20" style="93" customWidth="1"/>
    <col min="7939" max="7939" width="2.77734375" style="93" customWidth="1"/>
    <col min="7940" max="7940" width="8.21875" style="93" customWidth="1"/>
    <col min="7941" max="7941" width="8.88671875" style="93" customWidth="1"/>
    <col min="7942" max="7942" width="8.88671875" style="93"/>
    <col min="7943" max="7943" width="17.88671875" style="93" customWidth="1"/>
    <col min="7944" max="7944" width="6.5546875" style="93" customWidth="1"/>
    <col min="7945" max="8192" width="8.88671875" style="93"/>
    <col min="8193" max="8193" width="6.6640625" style="93" customWidth="1"/>
    <col min="8194" max="8194" width="20" style="93" customWidth="1"/>
    <col min="8195" max="8195" width="2.77734375" style="93" customWidth="1"/>
    <col min="8196" max="8196" width="8.21875" style="93" customWidth="1"/>
    <col min="8197" max="8197" width="8.88671875" style="93" customWidth="1"/>
    <col min="8198" max="8198" width="8.88671875" style="93"/>
    <col min="8199" max="8199" width="17.88671875" style="93" customWidth="1"/>
    <col min="8200" max="8200" width="6.5546875" style="93" customWidth="1"/>
    <col min="8201" max="8448" width="8.88671875" style="93"/>
    <col min="8449" max="8449" width="6.6640625" style="93" customWidth="1"/>
    <col min="8450" max="8450" width="20" style="93" customWidth="1"/>
    <col min="8451" max="8451" width="2.77734375" style="93" customWidth="1"/>
    <col min="8452" max="8452" width="8.21875" style="93" customWidth="1"/>
    <col min="8453" max="8453" width="8.88671875" style="93" customWidth="1"/>
    <col min="8454" max="8454" width="8.88671875" style="93"/>
    <col min="8455" max="8455" width="17.88671875" style="93" customWidth="1"/>
    <col min="8456" max="8456" width="6.5546875" style="93" customWidth="1"/>
    <col min="8457" max="8704" width="8.88671875" style="93"/>
    <col min="8705" max="8705" width="6.6640625" style="93" customWidth="1"/>
    <col min="8706" max="8706" width="20" style="93" customWidth="1"/>
    <col min="8707" max="8707" width="2.77734375" style="93" customWidth="1"/>
    <col min="8708" max="8708" width="8.21875" style="93" customWidth="1"/>
    <col min="8709" max="8709" width="8.88671875" style="93" customWidth="1"/>
    <col min="8710" max="8710" width="8.88671875" style="93"/>
    <col min="8711" max="8711" width="17.88671875" style="93" customWidth="1"/>
    <col min="8712" max="8712" width="6.5546875" style="93" customWidth="1"/>
    <col min="8713" max="8960" width="8.88671875" style="93"/>
    <col min="8961" max="8961" width="6.6640625" style="93" customWidth="1"/>
    <col min="8962" max="8962" width="20" style="93" customWidth="1"/>
    <col min="8963" max="8963" width="2.77734375" style="93" customWidth="1"/>
    <col min="8964" max="8964" width="8.21875" style="93" customWidth="1"/>
    <col min="8965" max="8965" width="8.88671875" style="93" customWidth="1"/>
    <col min="8966" max="8966" width="8.88671875" style="93"/>
    <col min="8967" max="8967" width="17.88671875" style="93" customWidth="1"/>
    <col min="8968" max="8968" width="6.5546875" style="93" customWidth="1"/>
    <col min="8969" max="9216" width="8.88671875" style="93"/>
    <col min="9217" max="9217" width="6.6640625" style="93" customWidth="1"/>
    <col min="9218" max="9218" width="20" style="93" customWidth="1"/>
    <col min="9219" max="9219" width="2.77734375" style="93" customWidth="1"/>
    <col min="9220" max="9220" width="8.21875" style="93" customWidth="1"/>
    <col min="9221" max="9221" width="8.88671875" style="93" customWidth="1"/>
    <col min="9222" max="9222" width="8.88671875" style="93"/>
    <col min="9223" max="9223" width="17.88671875" style="93" customWidth="1"/>
    <col min="9224" max="9224" width="6.5546875" style="93" customWidth="1"/>
    <col min="9225" max="9472" width="8.88671875" style="93"/>
    <col min="9473" max="9473" width="6.6640625" style="93" customWidth="1"/>
    <col min="9474" max="9474" width="20" style="93" customWidth="1"/>
    <col min="9475" max="9475" width="2.77734375" style="93" customWidth="1"/>
    <col min="9476" max="9476" width="8.21875" style="93" customWidth="1"/>
    <col min="9477" max="9477" width="8.88671875" style="93" customWidth="1"/>
    <col min="9478" max="9478" width="8.88671875" style="93"/>
    <col min="9479" max="9479" width="17.88671875" style="93" customWidth="1"/>
    <col min="9480" max="9480" width="6.5546875" style="93" customWidth="1"/>
    <col min="9481" max="9728" width="8.88671875" style="93"/>
    <col min="9729" max="9729" width="6.6640625" style="93" customWidth="1"/>
    <col min="9730" max="9730" width="20" style="93" customWidth="1"/>
    <col min="9731" max="9731" width="2.77734375" style="93" customWidth="1"/>
    <col min="9732" max="9732" width="8.21875" style="93" customWidth="1"/>
    <col min="9733" max="9733" width="8.88671875" style="93" customWidth="1"/>
    <col min="9734" max="9734" width="8.88671875" style="93"/>
    <col min="9735" max="9735" width="17.88671875" style="93" customWidth="1"/>
    <col min="9736" max="9736" width="6.5546875" style="93" customWidth="1"/>
    <col min="9737" max="9984" width="8.88671875" style="93"/>
    <col min="9985" max="9985" width="6.6640625" style="93" customWidth="1"/>
    <col min="9986" max="9986" width="20" style="93" customWidth="1"/>
    <col min="9987" max="9987" width="2.77734375" style="93" customWidth="1"/>
    <col min="9988" max="9988" width="8.21875" style="93" customWidth="1"/>
    <col min="9989" max="9989" width="8.88671875" style="93" customWidth="1"/>
    <col min="9990" max="9990" width="8.88671875" style="93"/>
    <col min="9991" max="9991" width="17.88671875" style="93" customWidth="1"/>
    <col min="9992" max="9992" width="6.5546875" style="93" customWidth="1"/>
    <col min="9993" max="10240" width="8.88671875" style="93"/>
    <col min="10241" max="10241" width="6.6640625" style="93" customWidth="1"/>
    <col min="10242" max="10242" width="20" style="93" customWidth="1"/>
    <col min="10243" max="10243" width="2.77734375" style="93" customWidth="1"/>
    <col min="10244" max="10244" width="8.21875" style="93" customWidth="1"/>
    <col min="10245" max="10245" width="8.88671875" style="93" customWidth="1"/>
    <col min="10246" max="10246" width="8.88671875" style="93"/>
    <col min="10247" max="10247" width="17.88671875" style="93" customWidth="1"/>
    <col min="10248" max="10248" width="6.5546875" style="93" customWidth="1"/>
    <col min="10249" max="10496" width="8.88671875" style="93"/>
    <col min="10497" max="10497" width="6.6640625" style="93" customWidth="1"/>
    <col min="10498" max="10498" width="20" style="93" customWidth="1"/>
    <col min="10499" max="10499" width="2.77734375" style="93" customWidth="1"/>
    <col min="10500" max="10500" width="8.21875" style="93" customWidth="1"/>
    <col min="10501" max="10501" width="8.88671875" style="93" customWidth="1"/>
    <col min="10502" max="10502" width="8.88671875" style="93"/>
    <col min="10503" max="10503" width="17.88671875" style="93" customWidth="1"/>
    <col min="10504" max="10504" width="6.5546875" style="93" customWidth="1"/>
    <col min="10505" max="10752" width="8.88671875" style="93"/>
    <col min="10753" max="10753" width="6.6640625" style="93" customWidth="1"/>
    <col min="10754" max="10754" width="20" style="93" customWidth="1"/>
    <col min="10755" max="10755" width="2.77734375" style="93" customWidth="1"/>
    <col min="10756" max="10756" width="8.21875" style="93" customWidth="1"/>
    <col min="10757" max="10757" width="8.88671875" style="93" customWidth="1"/>
    <col min="10758" max="10758" width="8.88671875" style="93"/>
    <col min="10759" max="10759" width="17.88671875" style="93" customWidth="1"/>
    <col min="10760" max="10760" width="6.5546875" style="93" customWidth="1"/>
    <col min="10761" max="11008" width="8.88671875" style="93"/>
    <col min="11009" max="11009" width="6.6640625" style="93" customWidth="1"/>
    <col min="11010" max="11010" width="20" style="93" customWidth="1"/>
    <col min="11011" max="11011" width="2.77734375" style="93" customWidth="1"/>
    <col min="11012" max="11012" width="8.21875" style="93" customWidth="1"/>
    <col min="11013" max="11013" width="8.88671875" style="93" customWidth="1"/>
    <col min="11014" max="11014" width="8.88671875" style="93"/>
    <col min="11015" max="11015" width="17.88671875" style="93" customWidth="1"/>
    <col min="11016" max="11016" width="6.5546875" style="93" customWidth="1"/>
    <col min="11017" max="11264" width="8.88671875" style="93"/>
    <col min="11265" max="11265" width="6.6640625" style="93" customWidth="1"/>
    <col min="11266" max="11266" width="20" style="93" customWidth="1"/>
    <col min="11267" max="11267" width="2.77734375" style="93" customWidth="1"/>
    <col min="11268" max="11268" width="8.21875" style="93" customWidth="1"/>
    <col min="11269" max="11269" width="8.88671875" style="93" customWidth="1"/>
    <col min="11270" max="11270" width="8.88671875" style="93"/>
    <col min="11271" max="11271" width="17.88671875" style="93" customWidth="1"/>
    <col min="11272" max="11272" width="6.5546875" style="93" customWidth="1"/>
    <col min="11273" max="11520" width="8.88671875" style="93"/>
    <col min="11521" max="11521" width="6.6640625" style="93" customWidth="1"/>
    <col min="11522" max="11522" width="20" style="93" customWidth="1"/>
    <col min="11523" max="11523" width="2.77734375" style="93" customWidth="1"/>
    <col min="11524" max="11524" width="8.21875" style="93" customWidth="1"/>
    <col min="11525" max="11525" width="8.88671875" style="93" customWidth="1"/>
    <col min="11526" max="11526" width="8.88671875" style="93"/>
    <col min="11527" max="11527" width="17.88671875" style="93" customWidth="1"/>
    <col min="11528" max="11528" width="6.5546875" style="93" customWidth="1"/>
    <col min="11529" max="11776" width="8.88671875" style="93"/>
    <col min="11777" max="11777" width="6.6640625" style="93" customWidth="1"/>
    <col min="11778" max="11778" width="20" style="93" customWidth="1"/>
    <col min="11779" max="11779" width="2.77734375" style="93" customWidth="1"/>
    <col min="11780" max="11780" width="8.21875" style="93" customWidth="1"/>
    <col min="11781" max="11781" width="8.88671875" style="93" customWidth="1"/>
    <col min="11782" max="11782" width="8.88671875" style="93"/>
    <col min="11783" max="11783" width="17.88671875" style="93" customWidth="1"/>
    <col min="11784" max="11784" width="6.5546875" style="93" customWidth="1"/>
    <col min="11785" max="12032" width="8.88671875" style="93"/>
    <col min="12033" max="12033" width="6.6640625" style="93" customWidth="1"/>
    <col min="12034" max="12034" width="20" style="93" customWidth="1"/>
    <col min="12035" max="12035" width="2.77734375" style="93" customWidth="1"/>
    <col min="12036" max="12036" width="8.21875" style="93" customWidth="1"/>
    <col min="12037" max="12037" width="8.88671875" style="93" customWidth="1"/>
    <col min="12038" max="12038" width="8.88671875" style="93"/>
    <col min="12039" max="12039" width="17.88671875" style="93" customWidth="1"/>
    <col min="12040" max="12040" width="6.5546875" style="93" customWidth="1"/>
    <col min="12041" max="12288" width="8.88671875" style="93"/>
    <col min="12289" max="12289" width="6.6640625" style="93" customWidth="1"/>
    <col min="12290" max="12290" width="20" style="93" customWidth="1"/>
    <col min="12291" max="12291" width="2.77734375" style="93" customWidth="1"/>
    <col min="12292" max="12292" width="8.21875" style="93" customWidth="1"/>
    <col min="12293" max="12293" width="8.88671875" style="93" customWidth="1"/>
    <col min="12294" max="12294" width="8.88671875" style="93"/>
    <col min="12295" max="12295" width="17.88671875" style="93" customWidth="1"/>
    <col min="12296" max="12296" width="6.5546875" style="93" customWidth="1"/>
    <col min="12297" max="12544" width="8.88671875" style="93"/>
    <col min="12545" max="12545" width="6.6640625" style="93" customWidth="1"/>
    <col min="12546" max="12546" width="20" style="93" customWidth="1"/>
    <col min="12547" max="12547" width="2.77734375" style="93" customWidth="1"/>
    <col min="12548" max="12548" width="8.21875" style="93" customWidth="1"/>
    <col min="12549" max="12549" width="8.88671875" style="93" customWidth="1"/>
    <col min="12550" max="12550" width="8.88671875" style="93"/>
    <col min="12551" max="12551" width="17.88671875" style="93" customWidth="1"/>
    <col min="12552" max="12552" width="6.5546875" style="93" customWidth="1"/>
    <col min="12553" max="12800" width="8.88671875" style="93"/>
    <col min="12801" max="12801" width="6.6640625" style="93" customWidth="1"/>
    <col min="12802" max="12802" width="20" style="93" customWidth="1"/>
    <col min="12803" max="12803" width="2.77734375" style="93" customWidth="1"/>
    <col min="12804" max="12804" width="8.21875" style="93" customWidth="1"/>
    <col min="12805" max="12805" width="8.88671875" style="93" customWidth="1"/>
    <col min="12806" max="12806" width="8.88671875" style="93"/>
    <col min="12807" max="12807" width="17.88671875" style="93" customWidth="1"/>
    <col min="12808" max="12808" width="6.5546875" style="93" customWidth="1"/>
    <col min="12809" max="13056" width="8.88671875" style="93"/>
    <col min="13057" max="13057" width="6.6640625" style="93" customWidth="1"/>
    <col min="13058" max="13058" width="20" style="93" customWidth="1"/>
    <col min="13059" max="13059" width="2.77734375" style="93" customWidth="1"/>
    <col min="13060" max="13060" width="8.21875" style="93" customWidth="1"/>
    <col min="13061" max="13061" width="8.88671875" style="93" customWidth="1"/>
    <col min="13062" max="13062" width="8.88671875" style="93"/>
    <col min="13063" max="13063" width="17.88671875" style="93" customWidth="1"/>
    <col min="13064" max="13064" width="6.5546875" style="93" customWidth="1"/>
    <col min="13065" max="13312" width="8.88671875" style="93"/>
    <col min="13313" max="13313" width="6.6640625" style="93" customWidth="1"/>
    <col min="13314" max="13314" width="20" style="93" customWidth="1"/>
    <col min="13315" max="13315" width="2.77734375" style="93" customWidth="1"/>
    <col min="13316" max="13316" width="8.21875" style="93" customWidth="1"/>
    <col min="13317" max="13317" width="8.88671875" style="93" customWidth="1"/>
    <col min="13318" max="13318" width="8.88671875" style="93"/>
    <col min="13319" max="13319" width="17.88671875" style="93" customWidth="1"/>
    <col min="13320" max="13320" width="6.5546875" style="93" customWidth="1"/>
    <col min="13321" max="13568" width="8.88671875" style="93"/>
    <col min="13569" max="13569" width="6.6640625" style="93" customWidth="1"/>
    <col min="13570" max="13570" width="20" style="93" customWidth="1"/>
    <col min="13571" max="13571" width="2.77734375" style="93" customWidth="1"/>
    <col min="13572" max="13572" width="8.21875" style="93" customWidth="1"/>
    <col min="13573" max="13573" width="8.88671875" style="93" customWidth="1"/>
    <col min="13574" max="13574" width="8.88671875" style="93"/>
    <col min="13575" max="13575" width="17.88671875" style="93" customWidth="1"/>
    <col min="13576" max="13576" width="6.5546875" style="93" customWidth="1"/>
    <col min="13577" max="13824" width="8.88671875" style="93"/>
    <col min="13825" max="13825" width="6.6640625" style="93" customWidth="1"/>
    <col min="13826" max="13826" width="20" style="93" customWidth="1"/>
    <col min="13827" max="13827" width="2.77734375" style="93" customWidth="1"/>
    <col min="13828" max="13828" width="8.21875" style="93" customWidth="1"/>
    <col min="13829" max="13829" width="8.88671875" style="93" customWidth="1"/>
    <col min="13830" max="13830" width="8.88671875" style="93"/>
    <col min="13831" max="13831" width="17.88671875" style="93" customWidth="1"/>
    <col min="13832" max="13832" width="6.5546875" style="93" customWidth="1"/>
    <col min="13833" max="14080" width="8.88671875" style="93"/>
    <col min="14081" max="14081" width="6.6640625" style="93" customWidth="1"/>
    <col min="14082" max="14082" width="20" style="93" customWidth="1"/>
    <col min="14083" max="14083" width="2.77734375" style="93" customWidth="1"/>
    <col min="14084" max="14084" width="8.21875" style="93" customWidth="1"/>
    <col min="14085" max="14085" width="8.88671875" style="93" customWidth="1"/>
    <col min="14086" max="14086" width="8.88671875" style="93"/>
    <col min="14087" max="14087" width="17.88671875" style="93" customWidth="1"/>
    <col min="14088" max="14088" width="6.5546875" style="93" customWidth="1"/>
    <col min="14089" max="14336" width="8.88671875" style="93"/>
    <col min="14337" max="14337" width="6.6640625" style="93" customWidth="1"/>
    <col min="14338" max="14338" width="20" style="93" customWidth="1"/>
    <col min="14339" max="14339" width="2.77734375" style="93" customWidth="1"/>
    <col min="14340" max="14340" width="8.21875" style="93" customWidth="1"/>
    <col min="14341" max="14341" width="8.88671875" style="93" customWidth="1"/>
    <col min="14342" max="14342" width="8.88671875" style="93"/>
    <col min="14343" max="14343" width="17.88671875" style="93" customWidth="1"/>
    <col min="14344" max="14344" width="6.5546875" style="93" customWidth="1"/>
    <col min="14345" max="14592" width="8.88671875" style="93"/>
    <col min="14593" max="14593" width="6.6640625" style="93" customWidth="1"/>
    <col min="14594" max="14594" width="20" style="93" customWidth="1"/>
    <col min="14595" max="14595" width="2.77734375" style="93" customWidth="1"/>
    <col min="14596" max="14596" width="8.21875" style="93" customWidth="1"/>
    <col min="14597" max="14597" width="8.88671875" style="93" customWidth="1"/>
    <col min="14598" max="14598" width="8.88671875" style="93"/>
    <col min="14599" max="14599" width="17.88671875" style="93" customWidth="1"/>
    <col min="14600" max="14600" width="6.5546875" style="93" customWidth="1"/>
    <col min="14601" max="14848" width="8.88671875" style="93"/>
    <col min="14849" max="14849" width="6.6640625" style="93" customWidth="1"/>
    <col min="14850" max="14850" width="20" style="93" customWidth="1"/>
    <col min="14851" max="14851" width="2.77734375" style="93" customWidth="1"/>
    <col min="14852" max="14852" width="8.21875" style="93" customWidth="1"/>
    <col min="14853" max="14853" width="8.88671875" style="93" customWidth="1"/>
    <col min="14854" max="14854" width="8.88671875" style="93"/>
    <col min="14855" max="14855" width="17.88671875" style="93" customWidth="1"/>
    <col min="14856" max="14856" width="6.5546875" style="93" customWidth="1"/>
    <col min="14857" max="15104" width="8.88671875" style="93"/>
    <col min="15105" max="15105" width="6.6640625" style="93" customWidth="1"/>
    <col min="15106" max="15106" width="20" style="93" customWidth="1"/>
    <col min="15107" max="15107" width="2.77734375" style="93" customWidth="1"/>
    <col min="15108" max="15108" width="8.21875" style="93" customWidth="1"/>
    <col min="15109" max="15109" width="8.88671875" style="93" customWidth="1"/>
    <col min="15110" max="15110" width="8.88671875" style="93"/>
    <col min="15111" max="15111" width="17.88671875" style="93" customWidth="1"/>
    <col min="15112" max="15112" width="6.5546875" style="93" customWidth="1"/>
    <col min="15113" max="15360" width="8.88671875" style="93"/>
    <col min="15361" max="15361" width="6.6640625" style="93" customWidth="1"/>
    <col min="15362" max="15362" width="20" style="93" customWidth="1"/>
    <col min="15363" max="15363" width="2.77734375" style="93" customWidth="1"/>
    <col min="15364" max="15364" width="8.21875" style="93" customWidth="1"/>
    <col min="15365" max="15365" width="8.88671875" style="93" customWidth="1"/>
    <col min="15366" max="15366" width="8.88671875" style="93"/>
    <col min="15367" max="15367" width="17.88671875" style="93" customWidth="1"/>
    <col min="15368" max="15368" width="6.5546875" style="93" customWidth="1"/>
    <col min="15369" max="15616" width="8.88671875" style="93"/>
    <col min="15617" max="15617" width="6.6640625" style="93" customWidth="1"/>
    <col min="15618" max="15618" width="20" style="93" customWidth="1"/>
    <col min="15619" max="15619" width="2.77734375" style="93" customWidth="1"/>
    <col min="15620" max="15620" width="8.21875" style="93" customWidth="1"/>
    <col min="15621" max="15621" width="8.88671875" style="93" customWidth="1"/>
    <col min="15622" max="15622" width="8.88671875" style="93"/>
    <col min="15623" max="15623" width="17.88671875" style="93" customWidth="1"/>
    <col min="15624" max="15624" width="6.5546875" style="93" customWidth="1"/>
    <col min="15625" max="15872" width="8.88671875" style="93"/>
    <col min="15873" max="15873" width="6.6640625" style="93" customWidth="1"/>
    <col min="15874" max="15874" width="20" style="93" customWidth="1"/>
    <col min="15875" max="15875" width="2.77734375" style="93" customWidth="1"/>
    <col min="15876" max="15876" width="8.21875" style="93" customWidth="1"/>
    <col min="15877" max="15877" width="8.88671875" style="93" customWidth="1"/>
    <col min="15878" max="15878" width="8.88671875" style="93"/>
    <col min="15879" max="15879" width="17.88671875" style="93" customWidth="1"/>
    <col min="15880" max="15880" width="6.5546875" style="93" customWidth="1"/>
    <col min="15881" max="16128" width="8.88671875" style="93"/>
    <col min="16129" max="16129" width="6.6640625" style="93" customWidth="1"/>
    <col min="16130" max="16130" width="20" style="93" customWidth="1"/>
    <col min="16131" max="16131" width="2.77734375" style="93" customWidth="1"/>
    <col min="16132" max="16132" width="8.21875" style="93" customWidth="1"/>
    <col min="16133" max="16133" width="8.88671875" style="93" customWidth="1"/>
    <col min="16134" max="16134" width="8.88671875" style="93"/>
    <col min="16135" max="16135" width="17.88671875" style="93" customWidth="1"/>
    <col min="16136" max="16136" width="6.5546875" style="93" customWidth="1"/>
    <col min="16137" max="16384" width="8.88671875" style="93"/>
  </cols>
  <sheetData>
    <row r="1" spans="1:8" ht="203.85" customHeight="1" x14ac:dyDescent="0.2"/>
    <row r="2" spans="1:8" ht="41.1" customHeight="1" x14ac:dyDescent="0.2">
      <c r="A2" s="233" t="s">
        <v>315</v>
      </c>
      <c r="B2" s="233"/>
      <c r="C2" s="233"/>
      <c r="D2" s="233"/>
      <c r="E2" s="233"/>
      <c r="F2" s="233"/>
      <c r="G2" s="233"/>
      <c r="H2" s="233"/>
    </row>
    <row r="3" spans="1:8" ht="41.1" customHeight="1" x14ac:dyDescent="0.2">
      <c r="A3" s="234" t="s">
        <v>205</v>
      </c>
      <c r="B3" s="234"/>
      <c r="C3" s="234"/>
      <c r="D3" s="234"/>
      <c r="E3" s="234"/>
      <c r="F3" s="234"/>
      <c r="G3" s="234"/>
      <c r="H3" s="234"/>
    </row>
    <row r="4" spans="1:8" ht="41.1" customHeight="1" x14ac:dyDescent="0.2">
      <c r="B4" s="235"/>
      <c r="C4" s="235"/>
      <c r="D4" s="235"/>
      <c r="E4" s="235"/>
      <c r="F4" s="235"/>
      <c r="G4" s="235"/>
    </row>
    <row r="5" spans="1:8" ht="381.75" customHeight="1" x14ac:dyDescent="0.2"/>
    <row r="6" spans="1:8" ht="39.950000000000003" customHeight="1" x14ac:dyDescent="0.2">
      <c r="A6" s="233" t="s">
        <v>184</v>
      </c>
      <c r="B6" s="233"/>
      <c r="C6" s="233"/>
      <c r="D6" s="233"/>
      <c r="E6" s="233"/>
      <c r="F6" s="233"/>
      <c r="G6" s="233"/>
      <c r="H6" s="233"/>
    </row>
  </sheetData>
  <mergeCells count="4">
    <mergeCell ref="A2:H2"/>
    <mergeCell ref="A3:H3"/>
    <mergeCell ref="B4:G4"/>
    <mergeCell ref="A6:H6"/>
  </mergeCells>
  <phoneticPr fontId="25" type="noConversion"/>
  <pageMargins left="0.19680555164813995" right="0.19680555164813995" top="0.19680555164813995" bottom="0.1968055516481399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75" workbookViewId="0">
      <selection activeCell="H16" sqref="H16"/>
    </sheetView>
  </sheetViews>
  <sheetFormatPr defaultColWidth="9" defaultRowHeight="30.75" customHeight="1" x14ac:dyDescent="0.15"/>
  <cols>
    <col min="1" max="1" width="16.77734375" style="138" customWidth="1"/>
    <col min="2" max="5" width="8.77734375" style="138" customWidth="1"/>
    <col min="6" max="6" width="15.6640625" style="138" customWidth="1"/>
    <col min="7" max="7" width="9.5546875" style="138" bestFit="1" customWidth="1"/>
    <col min="8" max="8" width="12" style="138" customWidth="1"/>
    <col min="9" max="9" width="15.88671875" style="138" hidden="1" customWidth="1"/>
    <col min="10" max="10" width="9" style="138"/>
    <col min="11" max="11" width="9.88671875" style="138" customWidth="1"/>
    <col min="12" max="12" width="9.33203125" style="138" bestFit="1" customWidth="1"/>
    <col min="13" max="256" width="9" style="138"/>
    <col min="257" max="257" width="16.77734375" style="138" customWidth="1"/>
    <col min="258" max="262" width="8.77734375" style="138" customWidth="1"/>
    <col min="263" max="263" width="16.77734375" style="138" customWidth="1"/>
    <col min="264" max="264" width="5.5546875" style="138" customWidth="1"/>
    <col min="265" max="265" width="0" style="138" hidden="1" customWidth="1"/>
    <col min="266" max="266" width="9" style="138"/>
    <col min="267" max="267" width="9.88671875" style="138" customWidth="1"/>
    <col min="268" max="268" width="9.33203125" style="138" bestFit="1" customWidth="1"/>
    <col min="269" max="512" width="9" style="138"/>
    <col min="513" max="513" width="16.77734375" style="138" customWidth="1"/>
    <col min="514" max="518" width="8.77734375" style="138" customWidth="1"/>
    <col min="519" max="519" width="16.77734375" style="138" customWidth="1"/>
    <col min="520" max="520" width="5.5546875" style="138" customWidth="1"/>
    <col min="521" max="521" width="0" style="138" hidden="1" customWidth="1"/>
    <col min="522" max="522" width="9" style="138"/>
    <col min="523" max="523" width="9.88671875" style="138" customWidth="1"/>
    <col min="524" max="524" width="9.33203125" style="138" bestFit="1" customWidth="1"/>
    <col min="525" max="768" width="9" style="138"/>
    <col min="769" max="769" width="16.77734375" style="138" customWidth="1"/>
    <col min="770" max="774" width="8.77734375" style="138" customWidth="1"/>
    <col min="775" max="775" width="16.77734375" style="138" customWidth="1"/>
    <col min="776" max="776" width="5.5546875" style="138" customWidth="1"/>
    <col min="777" max="777" width="0" style="138" hidden="1" customWidth="1"/>
    <col min="778" max="778" width="9" style="138"/>
    <col min="779" max="779" width="9.88671875" style="138" customWidth="1"/>
    <col min="780" max="780" width="9.33203125" style="138" bestFit="1" customWidth="1"/>
    <col min="781" max="1024" width="9" style="138"/>
    <col min="1025" max="1025" width="16.77734375" style="138" customWidth="1"/>
    <col min="1026" max="1030" width="8.77734375" style="138" customWidth="1"/>
    <col min="1031" max="1031" width="16.77734375" style="138" customWidth="1"/>
    <col min="1032" max="1032" width="5.5546875" style="138" customWidth="1"/>
    <col min="1033" max="1033" width="0" style="138" hidden="1" customWidth="1"/>
    <col min="1034" max="1034" width="9" style="138"/>
    <col min="1035" max="1035" width="9.88671875" style="138" customWidth="1"/>
    <col min="1036" max="1036" width="9.33203125" style="138" bestFit="1" customWidth="1"/>
    <col min="1037" max="1280" width="9" style="138"/>
    <col min="1281" max="1281" width="16.77734375" style="138" customWidth="1"/>
    <col min="1282" max="1286" width="8.77734375" style="138" customWidth="1"/>
    <col min="1287" max="1287" width="16.77734375" style="138" customWidth="1"/>
    <col min="1288" max="1288" width="5.5546875" style="138" customWidth="1"/>
    <col min="1289" max="1289" width="0" style="138" hidden="1" customWidth="1"/>
    <col min="1290" max="1290" width="9" style="138"/>
    <col min="1291" max="1291" width="9.88671875" style="138" customWidth="1"/>
    <col min="1292" max="1292" width="9.33203125" style="138" bestFit="1" customWidth="1"/>
    <col min="1293" max="1536" width="9" style="138"/>
    <col min="1537" max="1537" width="16.77734375" style="138" customWidth="1"/>
    <col min="1538" max="1542" width="8.77734375" style="138" customWidth="1"/>
    <col min="1543" max="1543" width="16.77734375" style="138" customWidth="1"/>
    <col min="1544" max="1544" width="5.5546875" style="138" customWidth="1"/>
    <col min="1545" max="1545" width="0" style="138" hidden="1" customWidth="1"/>
    <col min="1546" max="1546" width="9" style="138"/>
    <col min="1547" max="1547" width="9.88671875" style="138" customWidth="1"/>
    <col min="1548" max="1548" width="9.33203125" style="138" bestFit="1" customWidth="1"/>
    <col min="1549" max="1792" width="9" style="138"/>
    <col min="1793" max="1793" width="16.77734375" style="138" customWidth="1"/>
    <col min="1794" max="1798" width="8.77734375" style="138" customWidth="1"/>
    <col min="1799" max="1799" width="16.77734375" style="138" customWidth="1"/>
    <col min="1800" max="1800" width="5.5546875" style="138" customWidth="1"/>
    <col min="1801" max="1801" width="0" style="138" hidden="1" customWidth="1"/>
    <col min="1802" max="1802" width="9" style="138"/>
    <col min="1803" max="1803" width="9.88671875" style="138" customWidth="1"/>
    <col min="1804" max="1804" width="9.33203125" style="138" bestFit="1" customWidth="1"/>
    <col min="1805" max="2048" width="9" style="138"/>
    <col min="2049" max="2049" width="16.77734375" style="138" customWidth="1"/>
    <col min="2050" max="2054" width="8.77734375" style="138" customWidth="1"/>
    <col min="2055" max="2055" width="16.77734375" style="138" customWidth="1"/>
    <col min="2056" max="2056" width="5.5546875" style="138" customWidth="1"/>
    <col min="2057" max="2057" width="0" style="138" hidden="1" customWidth="1"/>
    <col min="2058" max="2058" width="9" style="138"/>
    <col min="2059" max="2059" width="9.88671875" style="138" customWidth="1"/>
    <col min="2060" max="2060" width="9.33203125" style="138" bestFit="1" customWidth="1"/>
    <col min="2061" max="2304" width="9" style="138"/>
    <col min="2305" max="2305" width="16.77734375" style="138" customWidth="1"/>
    <col min="2306" max="2310" width="8.77734375" style="138" customWidth="1"/>
    <col min="2311" max="2311" width="16.77734375" style="138" customWidth="1"/>
    <col min="2312" max="2312" width="5.5546875" style="138" customWidth="1"/>
    <col min="2313" max="2313" width="0" style="138" hidden="1" customWidth="1"/>
    <col min="2314" max="2314" width="9" style="138"/>
    <col min="2315" max="2315" width="9.88671875" style="138" customWidth="1"/>
    <col min="2316" max="2316" width="9.33203125" style="138" bestFit="1" customWidth="1"/>
    <col min="2317" max="2560" width="9" style="138"/>
    <col min="2561" max="2561" width="16.77734375" style="138" customWidth="1"/>
    <col min="2562" max="2566" width="8.77734375" style="138" customWidth="1"/>
    <col min="2567" max="2567" width="16.77734375" style="138" customWidth="1"/>
    <col min="2568" max="2568" width="5.5546875" style="138" customWidth="1"/>
    <col min="2569" max="2569" width="0" style="138" hidden="1" customWidth="1"/>
    <col min="2570" max="2570" width="9" style="138"/>
    <col min="2571" max="2571" width="9.88671875" style="138" customWidth="1"/>
    <col min="2572" max="2572" width="9.33203125" style="138" bestFit="1" customWidth="1"/>
    <col min="2573" max="2816" width="9" style="138"/>
    <col min="2817" max="2817" width="16.77734375" style="138" customWidth="1"/>
    <col min="2818" max="2822" width="8.77734375" style="138" customWidth="1"/>
    <col min="2823" max="2823" width="16.77734375" style="138" customWidth="1"/>
    <col min="2824" max="2824" width="5.5546875" style="138" customWidth="1"/>
    <col min="2825" max="2825" width="0" style="138" hidden="1" customWidth="1"/>
    <col min="2826" max="2826" width="9" style="138"/>
    <col min="2827" max="2827" width="9.88671875" style="138" customWidth="1"/>
    <col min="2828" max="2828" width="9.33203125" style="138" bestFit="1" customWidth="1"/>
    <col min="2829" max="3072" width="9" style="138"/>
    <col min="3073" max="3073" width="16.77734375" style="138" customWidth="1"/>
    <col min="3074" max="3078" width="8.77734375" style="138" customWidth="1"/>
    <col min="3079" max="3079" width="16.77734375" style="138" customWidth="1"/>
    <col min="3080" max="3080" width="5.5546875" style="138" customWidth="1"/>
    <col min="3081" max="3081" width="0" style="138" hidden="1" customWidth="1"/>
    <col min="3082" max="3082" width="9" style="138"/>
    <col min="3083" max="3083" width="9.88671875" style="138" customWidth="1"/>
    <col min="3084" max="3084" width="9.33203125" style="138" bestFit="1" customWidth="1"/>
    <col min="3085" max="3328" width="9" style="138"/>
    <col min="3329" max="3329" width="16.77734375" style="138" customWidth="1"/>
    <col min="3330" max="3334" width="8.77734375" style="138" customWidth="1"/>
    <col min="3335" max="3335" width="16.77734375" style="138" customWidth="1"/>
    <col min="3336" max="3336" width="5.5546875" style="138" customWidth="1"/>
    <col min="3337" max="3337" width="0" style="138" hidden="1" customWidth="1"/>
    <col min="3338" max="3338" width="9" style="138"/>
    <col min="3339" max="3339" width="9.88671875" style="138" customWidth="1"/>
    <col min="3340" max="3340" width="9.33203125" style="138" bestFit="1" customWidth="1"/>
    <col min="3341" max="3584" width="9" style="138"/>
    <col min="3585" max="3585" width="16.77734375" style="138" customWidth="1"/>
    <col min="3586" max="3590" width="8.77734375" style="138" customWidth="1"/>
    <col min="3591" max="3591" width="16.77734375" style="138" customWidth="1"/>
    <col min="3592" max="3592" width="5.5546875" style="138" customWidth="1"/>
    <col min="3593" max="3593" width="0" style="138" hidden="1" customWidth="1"/>
    <col min="3594" max="3594" width="9" style="138"/>
    <col min="3595" max="3595" width="9.88671875" style="138" customWidth="1"/>
    <col min="3596" max="3596" width="9.33203125" style="138" bestFit="1" customWidth="1"/>
    <col min="3597" max="3840" width="9" style="138"/>
    <col min="3841" max="3841" width="16.77734375" style="138" customWidth="1"/>
    <col min="3842" max="3846" width="8.77734375" style="138" customWidth="1"/>
    <col min="3847" max="3847" width="16.77734375" style="138" customWidth="1"/>
    <col min="3848" max="3848" width="5.5546875" style="138" customWidth="1"/>
    <col min="3849" max="3849" width="0" style="138" hidden="1" customWidth="1"/>
    <col min="3850" max="3850" width="9" style="138"/>
    <col min="3851" max="3851" width="9.88671875" style="138" customWidth="1"/>
    <col min="3852" max="3852" width="9.33203125" style="138" bestFit="1" customWidth="1"/>
    <col min="3853" max="4096" width="9" style="138"/>
    <col min="4097" max="4097" width="16.77734375" style="138" customWidth="1"/>
    <col min="4098" max="4102" width="8.77734375" style="138" customWidth="1"/>
    <col min="4103" max="4103" width="16.77734375" style="138" customWidth="1"/>
    <col min="4104" max="4104" width="5.5546875" style="138" customWidth="1"/>
    <col min="4105" max="4105" width="0" style="138" hidden="1" customWidth="1"/>
    <col min="4106" max="4106" width="9" style="138"/>
    <col min="4107" max="4107" width="9.88671875" style="138" customWidth="1"/>
    <col min="4108" max="4108" width="9.33203125" style="138" bestFit="1" customWidth="1"/>
    <col min="4109" max="4352" width="9" style="138"/>
    <col min="4353" max="4353" width="16.77734375" style="138" customWidth="1"/>
    <col min="4354" max="4358" width="8.77734375" style="138" customWidth="1"/>
    <col min="4359" max="4359" width="16.77734375" style="138" customWidth="1"/>
    <col min="4360" max="4360" width="5.5546875" style="138" customWidth="1"/>
    <col min="4361" max="4361" width="0" style="138" hidden="1" customWidth="1"/>
    <col min="4362" max="4362" width="9" style="138"/>
    <col min="4363" max="4363" width="9.88671875" style="138" customWidth="1"/>
    <col min="4364" max="4364" width="9.33203125" style="138" bestFit="1" customWidth="1"/>
    <col min="4365" max="4608" width="9" style="138"/>
    <col min="4609" max="4609" width="16.77734375" style="138" customWidth="1"/>
    <col min="4610" max="4614" width="8.77734375" style="138" customWidth="1"/>
    <col min="4615" max="4615" width="16.77734375" style="138" customWidth="1"/>
    <col min="4616" max="4616" width="5.5546875" style="138" customWidth="1"/>
    <col min="4617" max="4617" width="0" style="138" hidden="1" customWidth="1"/>
    <col min="4618" max="4618" width="9" style="138"/>
    <col min="4619" max="4619" width="9.88671875" style="138" customWidth="1"/>
    <col min="4620" max="4620" width="9.33203125" style="138" bestFit="1" customWidth="1"/>
    <col min="4621" max="4864" width="9" style="138"/>
    <col min="4865" max="4865" width="16.77734375" style="138" customWidth="1"/>
    <col min="4866" max="4870" width="8.77734375" style="138" customWidth="1"/>
    <col min="4871" max="4871" width="16.77734375" style="138" customWidth="1"/>
    <col min="4872" max="4872" width="5.5546875" style="138" customWidth="1"/>
    <col min="4873" max="4873" width="0" style="138" hidden="1" customWidth="1"/>
    <col min="4874" max="4874" width="9" style="138"/>
    <col min="4875" max="4875" width="9.88671875" style="138" customWidth="1"/>
    <col min="4876" max="4876" width="9.33203125" style="138" bestFit="1" customWidth="1"/>
    <col min="4877" max="5120" width="9" style="138"/>
    <col min="5121" max="5121" width="16.77734375" style="138" customWidth="1"/>
    <col min="5122" max="5126" width="8.77734375" style="138" customWidth="1"/>
    <col min="5127" max="5127" width="16.77734375" style="138" customWidth="1"/>
    <col min="5128" max="5128" width="5.5546875" style="138" customWidth="1"/>
    <col min="5129" max="5129" width="0" style="138" hidden="1" customWidth="1"/>
    <col min="5130" max="5130" width="9" style="138"/>
    <col min="5131" max="5131" width="9.88671875" style="138" customWidth="1"/>
    <col min="5132" max="5132" width="9.33203125" style="138" bestFit="1" customWidth="1"/>
    <col min="5133" max="5376" width="9" style="138"/>
    <col min="5377" max="5377" width="16.77734375" style="138" customWidth="1"/>
    <col min="5378" max="5382" width="8.77734375" style="138" customWidth="1"/>
    <col min="5383" max="5383" width="16.77734375" style="138" customWidth="1"/>
    <col min="5384" max="5384" width="5.5546875" style="138" customWidth="1"/>
    <col min="5385" max="5385" width="0" style="138" hidden="1" customWidth="1"/>
    <col min="5386" max="5386" width="9" style="138"/>
    <col min="5387" max="5387" width="9.88671875" style="138" customWidth="1"/>
    <col min="5388" max="5388" width="9.33203125" style="138" bestFit="1" customWidth="1"/>
    <col min="5389" max="5632" width="9" style="138"/>
    <col min="5633" max="5633" width="16.77734375" style="138" customWidth="1"/>
    <col min="5634" max="5638" width="8.77734375" style="138" customWidth="1"/>
    <col min="5639" max="5639" width="16.77734375" style="138" customWidth="1"/>
    <col min="5640" max="5640" width="5.5546875" style="138" customWidth="1"/>
    <col min="5641" max="5641" width="0" style="138" hidden="1" customWidth="1"/>
    <col min="5642" max="5642" width="9" style="138"/>
    <col min="5643" max="5643" width="9.88671875" style="138" customWidth="1"/>
    <col min="5644" max="5644" width="9.33203125" style="138" bestFit="1" customWidth="1"/>
    <col min="5645" max="5888" width="9" style="138"/>
    <col min="5889" max="5889" width="16.77734375" style="138" customWidth="1"/>
    <col min="5890" max="5894" width="8.77734375" style="138" customWidth="1"/>
    <col min="5895" max="5895" width="16.77734375" style="138" customWidth="1"/>
    <col min="5896" max="5896" width="5.5546875" style="138" customWidth="1"/>
    <col min="5897" max="5897" width="0" style="138" hidden="1" customWidth="1"/>
    <col min="5898" max="5898" width="9" style="138"/>
    <col min="5899" max="5899" width="9.88671875" style="138" customWidth="1"/>
    <col min="5900" max="5900" width="9.33203125" style="138" bestFit="1" customWidth="1"/>
    <col min="5901" max="6144" width="9" style="138"/>
    <col min="6145" max="6145" width="16.77734375" style="138" customWidth="1"/>
    <col min="6146" max="6150" width="8.77734375" style="138" customWidth="1"/>
    <col min="6151" max="6151" width="16.77734375" style="138" customWidth="1"/>
    <col min="6152" max="6152" width="5.5546875" style="138" customWidth="1"/>
    <col min="6153" max="6153" width="0" style="138" hidden="1" customWidth="1"/>
    <col min="6154" max="6154" width="9" style="138"/>
    <col min="6155" max="6155" width="9.88671875" style="138" customWidth="1"/>
    <col min="6156" max="6156" width="9.33203125" style="138" bestFit="1" customWidth="1"/>
    <col min="6157" max="6400" width="9" style="138"/>
    <col min="6401" max="6401" width="16.77734375" style="138" customWidth="1"/>
    <col min="6402" max="6406" width="8.77734375" style="138" customWidth="1"/>
    <col min="6407" max="6407" width="16.77734375" style="138" customWidth="1"/>
    <col min="6408" max="6408" width="5.5546875" style="138" customWidth="1"/>
    <col min="6409" max="6409" width="0" style="138" hidden="1" customWidth="1"/>
    <col min="6410" max="6410" width="9" style="138"/>
    <col min="6411" max="6411" width="9.88671875" style="138" customWidth="1"/>
    <col min="6412" max="6412" width="9.33203125" style="138" bestFit="1" customWidth="1"/>
    <col min="6413" max="6656" width="9" style="138"/>
    <col min="6657" max="6657" width="16.77734375" style="138" customWidth="1"/>
    <col min="6658" max="6662" width="8.77734375" style="138" customWidth="1"/>
    <col min="6663" max="6663" width="16.77734375" style="138" customWidth="1"/>
    <col min="6664" max="6664" width="5.5546875" style="138" customWidth="1"/>
    <col min="6665" max="6665" width="0" style="138" hidden="1" customWidth="1"/>
    <col min="6666" max="6666" width="9" style="138"/>
    <col min="6667" max="6667" width="9.88671875" style="138" customWidth="1"/>
    <col min="6668" max="6668" width="9.33203125" style="138" bestFit="1" customWidth="1"/>
    <col min="6669" max="6912" width="9" style="138"/>
    <col min="6913" max="6913" width="16.77734375" style="138" customWidth="1"/>
    <col min="6914" max="6918" width="8.77734375" style="138" customWidth="1"/>
    <col min="6919" max="6919" width="16.77734375" style="138" customWidth="1"/>
    <col min="6920" max="6920" width="5.5546875" style="138" customWidth="1"/>
    <col min="6921" max="6921" width="0" style="138" hidden="1" customWidth="1"/>
    <col min="6922" max="6922" width="9" style="138"/>
    <col min="6923" max="6923" width="9.88671875" style="138" customWidth="1"/>
    <col min="6924" max="6924" width="9.33203125" style="138" bestFit="1" customWidth="1"/>
    <col min="6925" max="7168" width="9" style="138"/>
    <col min="7169" max="7169" width="16.77734375" style="138" customWidth="1"/>
    <col min="7170" max="7174" width="8.77734375" style="138" customWidth="1"/>
    <col min="7175" max="7175" width="16.77734375" style="138" customWidth="1"/>
    <col min="7176" max="7176" width="5.5546875" style="138" customWidth="1"/>
    <col min="7177" max="7177" width="0" style="138" hidden="1" customWidth="1"/>
    <col min="7178" max="7178" width="9" style="138"/>
    <col min="7179" max="7179" width="9.88671875" style="138" customWidth="1"/>
    <col min="7180" max="7180" width="9.33203125" style="138" bestFit="1" customWidth="1"/>
    <col min="7181" max="7424" width="9" style="138"/>
    <col min="7425" max="7425" width="16.77734375" style="138" customWidth="1"/>
    <col min="7426" max="7430" width="8.77734375" style="138" customWidth="1"/>
    <col min="7431" max="7431" width="16.77734375" style="138" customWidth="1"/>
    <col min="7432" max="7432" width="5.5546875" style="138" customWidth="1"/>
    <col min="7433" max="7433" width="0" style="138" hidden="1" customWidth="1"/>
    <col min="7434" max="7434" width="9" style="138"/>
    <col min="7435" max="7435" width="9.88671875" style="138" customWidth="1"/>
    <col min="7436" max="7436" width="9.33203125" style="138" bestFit="1" customWidth="1"/>
    <col min="7437" max="7680" width="9" style="138"/>
    <col min="7681" max="7681" width="16.77734375" style="138" customWidth="1"/>
    <col min="7682" max="7686" width="8.77734375" style="138" customWidth="1"/>
    <col min="7687" max="7687" width="16.77734375" style="138" customWidth="1"/>
    <col min="7688" max="7688" width="5.5546875" style="138" customWidth="1"/>
    <col min="7689" max="7689" width="0" style="138" hidden="1" customWidth="1"/>
    <col min="7690" max="7690" width="9" style="138"/>
    <col min="7691" max="7691" width="9.88671875" style="138" customWidth="1"/>
    <col min="7692" max="7692" width="9.33203125" style="138" bestFit="1" customWidth="1"/>
    <col min="7693" max="7936" width="9" style="138"/>
    <col min="7937" max="7937" width="16.77734375" style="138" customWidth="1"/>
    <col min="7938" max="7942" width="8.77734375" style="138" customWidth="1"/>
    <col min="7943" max="7943" width="16.77734375" style="138" customWidth="1"/>
    <col min="7944" max="7944" width="5.5546875" style="138" customWidth="1"/>
    <col min="7945" max="7945" width="0" style="138" hidden="1" customWidth="1"/>
    <col min="7946" max="7946" width="9" style="138"/>
    <col min="7947" max="7947" width="9.88671875" style="138" customWidth="1"/>
    <col min="7948" max="7948" width="9.33203125" style="138" bestFit="1" customWidth="1"/>
    <col min="7949" max="8192" width="9" style="138"/>
    <col min="8193" max="8193" width="16.77734375" style="138" customWidth="1"/>
    <col min="8194" max="8198" width="8.77734375" style="138" customWidth="1"/>
    <col min="8199" max="8199" width="16.77734375" style="138" customWidth="1"/>
    <col min="8200" max="8200" width="5.5546875" style="138" customWidth="1"/>
    <col min="8201" max="8201" width="0" style="138" hidden="1" customWidth="1"/>
    <col min="8202" max="8202" width="9" style="138"/>
    <col min="8203" max="8203" width="9.88671875" style="138" customWidth="1"/>
    <col min="8204" max="8204" width="9.33203125" style="138" bestFit="1" customWidth="1"/>
    <col min="8205" max="8448" width="9" style="138"/>
    <col min="8449" max="8449" width="16.77734375" style="138" customWidth="1"/>
    <col min="8450" max="8454" width="8.77734375" style="138" customWidth="1"/>
    <col min="8455" max="8455" width="16.77734375" style="138" customWidth="1"/>
    <col min="8456" max="8456" width="5.5546875" style="138" customWidth="1"/>
    <col min="8457" max="8457" width="0" style="138" hidden="1" customWidth="1"/>
    <col min="8458" max="8458" width="9" style="138"/>
    <col min="8459" max="8459" width="9.88671875" style="138" customWidth="1"/>
    <col min="8460" max="8460" width="9.33203125" style="138" bestFit="1" customWidth="1"/>
    <col min="8461" max="8704" width="9" style="138"/>
    <col min="8705" max="8705" width="16.77734375" style="138" customWidth="1"/>
    <col min="8706" max="8710" width="8.77734375" style="138" customWidth="1"/>
    <col min="8711" max="8711" width="16.77734375" style="138" customWidth="1"/>
    <col min="8712" max="8712" width="5.5546875" style="138" customWidth="1"/>
    <col min="8713" max="8713" width="0" style="138" hidden="1" customWidth="1"/>
    <col min="8714" max="8714" width="9" style="138"/>
    <col min="8715" max="8715" width="9.88671875" style="138" customWidth="1"/>
    <col min="8716" max="8716" width="9.33203125" style="138" bestFit="1" customWidth="1"/>
    <col min="8717" max="8960" width="9" style="138"/>
    <col min="8961" max="8961" width="16.77734375" style="138" customWidth="1"/>
    <col min="8962" max="8966" width="8.77734375" style="138" customWidth="1"/>
    <col min="8967" max="8967" width="16.77734375" style="138" customWidth="1"/>
    <col min="8968" max="8968" width="5.5546875" style="138" customWidth="1"/>
    <col min="8969" max="8969" width="0" style="138" hidden="1" customWidth="1"/>
    <col min="8970" max="8970" width="9" style="138"/>
    <col min="8971" max="8971" width="9.88671875" style="138" customWidth="1"/>
    <col min="8972" max="8972" width="9.33203125" style="138" bestFit="1" customWidth="1"/>
    <col min="8973" max="9216" width="9" style="138"/>
    <col min="9217" max="9217" width="16.77734375" style="138" customWidth="1"/>
    <col min="9218" max="9222" width="8.77734375" style="138" customWidth="1"/>
    <col min="9223" max="9223" width="16.77734375" style="138" customWidth="1"/>
    <col min="9224" max="9224" width="5.5546875" style="138" customWidth="1"/>
    <col min="9225" max="9225" width="0" style="138" hidden="1" customWidth="1"/>
    <col min="9226" max="9226" width="9" style="138"/>
    <col min="9227" max="9227" width="9.88671875" style="138" customWidth="1"/>
    <col min="9228" max="9228" width="9.33203125" style="138" bestFit="1" customWidth="1"/>
    <col min="9229" max="9472" width="9" style="138"/>
    <col min="9473" max="9473" width="16.77734375" style="138" customWidth="1"/>
    <col min="9474" max="9478" width="8.77734375" style="138" customWidth="1"/>
    <col min="9479" max="9479" width="16.77734375" style="138" customWidth="1"/>
    <col min="9480" max="9480" width="5.5546875" style="138" customWidth="1"/>
    <col min="9481" max="9481" width="0" style="138" hidden="1" customWidth="1"/>
    <col min="9482" max="9482" width="9" style="138"/>
    <col min="9483" max="9483" width="9.88671875" style="138" customWidth="1"/>
    <col min="9484" max="9484" width="9.33203125" style="138" bestFit="1" customWidth="1"/>
    <col min="9485" max="9728" width="9" style="138"/>
    <col min="9729" max="9729" width="16.77734375" style="138" customWidth="1"/>
    <col min="9730" max="9734" width="8.77734375" style="138" customWidth="1"/>
    <col min="9735" max="9735" width="16.77734375" style="138" customWidth="1"/>
    <col min="9736" max="9736" width="5.5546875" style="138" customWidth="1"/>
    <col min="9737" max="9737" width="0" style="138" hidden="1" customWidth="1"/>
    <col min="9738" max="9738" width="9" style="138"/>
    <col min="9739" max="9739" width="9.88671875" style="138" customWidth="1"/>
    <col min="9740" max="9740" width="9.33203125" style="138" bestFit="1" customWidth="1"/>
    <col min="9741" max="9984" width="9" style="138"/>
    <col min="9985" max="9985" width="16.77734375" style="138" customWidth="1"/>
    <col min="9986" max="9990" width="8.77734375" style="138" customWidth="1"/>
    <col min="9991" max="9991" width="16.77734375" style="138" customWidth="1"/>
    <col min="9992" max="9992" width="5.5546875" style="138" customWidth="1"/>
    <col min="9993" max="9993" width="0" style="138" hidden="1" customWidth="1"/>
    <col min="9994" max="9994" width="9" style="138"/>
    <col min="9995" max="9995" width="9.88671875" style="138" customWidth="1"/>
    <col min="9996" max="9996" width="9.33203125" style="138" bestFit="1" customWidth="1"/>
    <col min="9997" max="10240" width="9" style="138"/>
    <col min="10241" max="10241" width="16.77734375" style="138" customWidth="1"/>
    <col min="10242" max="10246" width="8.77734375" style="138" customWidth="1"/>
    <col min="10247" max="10247" width="16.77734375" style="138" customWidth="1"/>
    <col min="10248" max="10248" width="5.5546875" style="138" customWidth="1"/>
    <col min="10249" max="10249" width="0" style="138" hidden="1" customWidth="1"/>
    <col min="10250" max="10250" width="9" style="138"/>
    <col min="10251" max="10251" width="9.88671875" style="138" customWidth="1"/>
    <col min="10252" max="10252" width="9.33203125" style="138" bestFit="1" customWidth="1"/>
    <col min="10253" max="10496" width="9" style="138"/>
    <col min="10497" max="10497" width="16.77734375" style="138" customWidth="1"/>
    <col min="10498" max="10502" width="8.77734375" style="138" customWidth="1"/>
    <col min="10503" max="10503" width="16.77734375" style="138" customWidth="1"/>
    <col min="10504" max="10504" width="5.5546875" style="138" customWidth="1"/>
    <col min="10505" max="10505" width="0" style="138" hidden="1" customWidth="1"/>
    <col min="10506" max="10506" width="9" style="138"/>
    <col min="10507" max="10507" width="9.88671875" style="138" customWidth="1"/>
    <col min="10508" max="10508" width="9.33203125" style="138" bestFit="1" customWidth="1"/>
    <col min="10509" max="10752" width="9" style="138"/>
    <col min="10753" max="10753" width="16.77734375" style="138" customWidth="1"/>
    <col min="10754" max="10758" width="8.77734375" style="138" customWidth="1"/>
    <col min="10759" max="10759" width="16.77734375" style="138" customWidth="1"/>
    <col min="10760" max="10760" width="5.5546875" style="138" customWidth="1"/>
    <col min="10761" max="10761" width="0" style="138" hidden="1" customWidth="1"/>
    <col min="10762" max="10762" width="9" style="138"/>
    <col min="10763" max="10763" width="9.88671875" style="138" customWidth="1"/>
    <col min="10764" max="10764" width="9.33203125" style="138" bestFit="1" customWidth="1"/>
    <col min="10765" max="11008" width="9" style="138"/>
    <col min="11009" max="11009" width="16.77734375" style="138" customWidth="1"/>
    <col min="11010" max="11014" width="8.77734375" style="138" customWidth="1"/>
    <col min="11015" max="11015" width="16.77734375" style="138" customWidth="1"/>
    <col min="11016" max="11016" width="5.5546875" style="138" customWidth="1"/>
    <col min="11017" max="11017" width="0" style="138" hidden="1" customWidth="1"/>
    <col min="11018" max="11018" width="9" style="138"/>
    <col min="11019" max="11019" width="9.88671875" style="138" customWidth="1"/>
    <col min="11020" max="11020" width="9.33203125" style="138" bestFit="1" customWidth="1"/>
    <col min="11021" max="11264" width="9" style="138"/>
    <col min="11265" max="11265" width="16.77734375" style="138" customWidth="1"/>
    <col min="11266" max="11270" width="8.77734375" style="138" customWidth="1"/>
    <col min="11271" max="11271" width="16.77734375" style="138" customWidth="1"/>
    <col min="11272" max="11272" width="5.5546875" style="138" customWidth="1"/>
    <col min="11273" max="11273" width="0" style="138" hidden="1" customWidth="1"/>
    <col min="11274" max="11274" width="9" style="138"/>
    <col min="11275" max="11275" width="9.88671875" style="138" customWidth="1"/>
    <col min="11276" max="11276" width="9.33203125" style="138" bestFit="1" customWidth="1"/>
    <col min="11277" max="11520" width="9" style="138"/>
    <col min="11521" max="11521" width="16.77734375" style="138" customWidth="1"/>
    <col min="11522" max="11526" width="8.77734375" style="138" customWidth="1"/>
    <col min="11527" max="11527" width="16.77734375" style="138" customWidth="1"/>
    <col min="11528" max="11528" width="5.5546875" style="138" customWidth="1"/>
    <col min="11529" max="11529" width="0" style="138" hidden="1" customWidth="1"/>
    <col min="11530" max="11530" width="9" style="138"/>
    <col min="11531" max="11531" width="9.88671875" style="138" customWidth="1"/>
    <col min="11532" max="11532" width="9.33203125" style="138" bestFit="1" customWidth="1"/>
    <col min="11533" max="11776" width="9" style="138"/>
    <col min="11777" max="11777" width="16.77734375" style="138" customWidth="1"/>
    <col min="11778" max="11782" width="8.77734375" style="138" customWidth="1"/>
    <col min="11783" max="11783" width="16.77734375" style="138" customWidth="1"/>
    <col min="11784" max="11784" width="5.5546875" style="138" customWidth="1"/>
    <col min="11785" max="11785" width="0" style="138" hidden="1" customWidth="1"/>
    <col min="11786" max="11786" width="9" style="138"/>
    <col min="11787" max="11787" width="9.88671875" style="138" customWidth="1"/>
    <col min="11788" max="11788" width="9.33203125" style="138" bestFit="1" customWidth="1"/>
    <col min="11789" max="12032" width="9" style="138"/>
    <col min="12033" max="12033" width="16.77734375" style="138" customWidth="1"/>
    <col min="12034" max="12038" width="8.77734375" style="138" customWidth="1"/>
    <col min="12039" max="12039" width="16.77734375" style="138" customWidth="1"/>
    <col min="12040" max="12040" width="5.5546875" style="138" customWidth="1"/>
    <col min="12041" max="12041" width="0" style="138" hidden="1" customWidth="1"/>
    <col min="12042" max="12042" width="9" style="138"/>
    <col min="12043" max="12043" width="9.88671875" style="138" customWidth="1"/>
    <col min="12044" max="12044" width="9.33203125" style="138" bestFit="1" customWidth="1"/>
    <col min="12045" max="12288" width="9" style="138"/>
    <col min="12289" max="12289" width="16.77734375" style="138" customWidth="1"/>
    <col min="12290" max="12294" width="8.77734375" style="138" customWidth="1"/>
    <col min="12295" max="12295" width="16.77734375" style="138" customWidth="1"/>
    <col min="12296" max="12296" width="5.5546875" style="138" customWidth="1"/>
    <col min="12297" max="12297" width="0" style="138" hidden="1" customWidth="1"/>
    <col min="12298" max="12298" width="9" style="138"/>
    <col min="12299" max="12299" width="9.88671875" style="138" customWidth="1"/>
    <col min="12300" max="12300" width="9.33203125" style="138" bestFit="1" customWidth="1"/>
    <col min="12301" max="12544" width="9" style="138"/>
    <col min="12545" max="12545" width="16.77734375" style="138" customWidth="1"/>
    <col min="12546" max="12550" width="8.77734375" style="138" customWidth="1"/>
    <col min="12551" max="12551" width="16.77734375" style="138" customWidth="1"/>
    <col min="12552" max="12552" width="5.5546875" style="138" customWidth="1"/>
    <col min="12553" max="12553" width="0" style="138" hidden="1" customWidth="1"/>
    <col min="12554" max="12554" width="9" style="138"/>
    <col min="12555" max="12555" width="9.88671875" style="138" customWidth="1"/>
    <col min="12556" max="12556" width="9.33203125" style="138" bestFit="1" customWidth="1"/>
    <col min="12557" max="12800" width="9" style="138"/>
    <col min="12801" max="12801" width="16.77734375" style="138" customWidth="1"/>
    <col min="12802" max="12806" width="8.77734375" style="138" customWidth="1"/>
    <col min="12807" max="12807" width="16.77734375" style="138" customWidth="1"/>
    <col min="12808" max="12808" width="5.5546875" style="138" customWidth="1"/>
    <col min="12809" max="12809" width="0" style="138" hidden="1" customWidth="1"/>
    <col min="12810" max="12810" width="9" style="138"/>
    <col min="12811" max="12811" width="9.88671875" style="138" customWidth="1"/>
    <col min="12812" max="12812" width="9.33203125" style="138" bestFit="1" customWidth="1"/>
    <col min="12813" max="13056" width="9" style="138"/>
    <col min="13057" max="13057" width="16.77734375" style="138" customWidth="1"/>
    <col min="13058" max="13062" width="8.77734375" style="138" customWidth="1"/>
    <col min="13063" max="13063" width="16.77734375" style="138" customWidth="1"/>
    <col min="13064" max="13064" width="5.5546875" style="138" customWidth="1"/>
    <col min="13065" max="13065" width="0" style="138" hidden="1" customWidth="1"/>
    <col min="13066" max="13066" width="9" style="138"/>
    <col min="13067" max="13067" width="9.88671875" style="138" customWidth="1"/>
    <col min="13068" max="13068" width="9.33203125" style="138" bestFit="1" customWidth="1"/>
    <col min="13069" max="13312" width="9" style="138"/>
    <col min="13313" max="13313" width="16.77734375" style="138" customWidth="1"/>
    <col min="13314" max="13318" width="8.77734375" style="138" customWidth="1"/>
    <col min="13319" max="13319" width="16.77734375" style="138" customWidth="1"/>
    <col min="13320" max="13320" width="5.5546875" style="138" customWidth="1"/>
    <col min="13321" max="13321" width="0" style="138" hidden="1" customWidth="1"/>
    <col min="13322" max="13322" width="9" style="138"/>
    <col min="13323" max="13323" width="9.88671875" style="138" customWidth="1"/>
    <col min="13324" max="13324" width="9.33203125" style="138" bestFit="1" customWidth="1"/>
    <col min="13325" max="13568" width="9" style="138"/>
    <col min="13569" max="13569" width="16.77734375" style="138" customWidth="1"/>
    <col min="13570" max="13574" width="8.77734375" style="138" customWidth="1"/>
    <col min="13575" max="13575" width="16.77734375" style="138" customWidth="1"/>
    <col min="13576" max="13576" width="5.5546875" style="138" customWidth="1"/>
    <col min="13577" max="13577" width="0" style="138" hidden="1" customWidth="1"/>
    <col min="13578" max="13578" width="9" style="138"/>
    <col min="13579" max="13579" width="9.88671875" style="138" customWidth="1"/>
    <col min="13580" max="13580" width="9.33203125" style="138" bestFit="1" customWidth="1"/>
    <col min="13581" max="13824" width="9" style="138"/>
    <col min="13825" max="13825" width="16.77734375" style="138" customWidth="1"/>
    <col min="13826" max="13830" width="8.77734375" style="138" customWidth="1"/>
    <col min="13831" max="13831" width="16.77734375" style="138" customWidth="1"/>
    <col min="13832" max="13832" width="5.5546875" style="138" customWidth="1"/>
    <col min="13833" max="13833" width="0" style="138" hidden="1" customWidth="1"/>
    <col min="13834" max="13834" width="9" style="138"/>
    <col min="13835" max="13835" width="9.88671875" style="138" customWidth="1"/>
    <col min="13836" max="13836" width="9.33203125" style="138" bestFit="1" customWidth="1"/>
    <col min="13837" max="14080" width="9" style="138"/>
    <col min="14081" max="14081" width="16.77734375" style="138" customWidth="1"/>
    <col min="14082" max="14086" width="8.77734375" style="138" customWidth="1"/>
    <col min="14087" max="14087" width="16.77734375" style="138" customWidth="1"/>
    <col min="14088" max="14088" width="5.5546875" style="138" customWidth="1"/>
    <col min="14089" max="14089" width="0" style="138" hidden="1" customWidth="1"/>
    <col min="14090" max="14090" width="9" style="138"/>
    <col min="14091" max="14091" width="9.88671875" style="138" customWidth="1"/>
    <col min="14092" max="14092" width="9.33203125" style="138" bestFit="1" customWidth="1"/>
    <col min="14093" max="14336" width="9" style="138"/>
    <col min="14337" max="14337" width="16.77734375" style="138" customWidth="1"/>
    <col min="14338" max="14342" width="8.77734375" style="138" customWidth="1"/>
    <col min="14343" max="14343" width="16.77734375" style="138" customWidth="1"/>
    <col min="14344" max="14344" width="5.5546875" style="138" customWidth="1"/>
    <col min="14345" max="14345" width="0" style="138" hidden="1" customWidth="1"/>
    <col min="14346" max="14346" width="9" style="138"/>
    <col min="14347" max="14347" width="9.88671875" style="138" customWidth="1"/>
    <col min="14348" max="14348" width="9.33203125" style="138" bestFit="1" customWidth="1"/>
    <col min="14349" max="14592" width="9" style="138"/>
    <col min="14593" max="14593" width="16.77734375" style="138" customWidth="1"/>
    <col min="14594" max="14598" width="8.77734375" style="138" customWidth="1"/>
    <col min="14599" max="14599" width="16.77734375" style="138" customWidth="1"/>
    <col min="14600" max="14600" width="5.5546875" style="138" customWidth="1"/>
    <col min="14601" max="14601" width="0" style="138" hidden="1" customWidth="1"/>
    <col min="14602" max="14602" width="9" style="138"/>
    <col min="14603" max="14603" width="9.88671875" style="138" customWidth="1"/>
    <col min="14604" max="14604" width="9.33203125" style="138" bestFit="1" customWidth="1"/>
    <col min="14605" max="14848" width="9" style="138"/>
    <col min="14849" max="14849" width="16.77734375" style="138" customWidth="1"/>
    <col min="14850" max="14854" width="8.77734375" style="138" customWidth="1"/>
    <col min="14855" max="14855" width="16.77734375" style="138" customWidth="1"/>
    <col min="14856" max="14856" width="5.5546875" style="138" customWidth="1"/>
    <col min="14857" max="14857" width="0" style="138" hidden="1" customWidth="1"/>
    <col min="14858" max="14858" width="9" style="138"/>
    <col min="14859" max="14859" width="9.88671875" style="138" customWidth="1"/>
    <col min="14860" max="14860" width="9.33203125" style="138" bestFit="1" customWidth="1"/>
    <col min="14861" max="15104" width="9" style="138"/>
    <col min="15105" max="15105" width="16.77734375" style="138" customWidth="1"/>
    <col min="15106" max="15110" width="8.77734375" style="138" customWidth="1"/>
    <col min="15111" max="15111" width="16.77734375" style="138" customWidth="1"/>
    <col min="15112" max="15112" width="5.5546875" style="138" customWidth="1"/>
    <col min="15113" max="15113" width="0" style="138" hidden="1" customWidth="1"/>
    <col min="15114" max="15114" width="9" style="138"/>
    <col min="15115" max="15115" width="9.88671875" style="138" customWidth="1"/>
    <col min="15116" max="15116" width="9.33203125" style="138" bestFit="1" customWidth="1"/>
    <col min="15117" max="15360" width="9" style="138"/>
    <col min="15361" max="15361" width="16.77734375" style="138" customWidth="1"/>
    <col min="15362" max="15366" width="8.77734375" style="138" customWidth="1"/>
    <col min="15367" max="15367" width="16.77734375" style="138" customWidth="1"/>
    <col min="15368" max="15368" width="5.5546875" style="138" customWidth="1"/>
    <col min="15369" max="15369" width="0" style="138" hidden="1" customWidth="1"/>
    <col min="15370" max="15370" width="9" style="138"/>
    <col min="15371" max="15371" width="9.88671875" style="138" customWidth="1"/>
    <col min="15372" max="15372" width="9.33203125" style="138" bestFit="1" customWidth="1"/>
    <col min="15373" max="15616" width="9" style="138"/>
    <col min="15617" max="15617" width="16.77734375" style="138" customWidth="1"/>
    <col min="15618" max="15622" width="8.77734375" style="138" customWidth="1"/>
    <col min="15623" max="15623" width="16.77734375" style="138" customWidth="1"/>
    <col min="15624" max="15624" width="5.5546875" style="138" customWidth="1"/>
    <col min="15625" max="15625" width="0" style="138" hidden="1" customWidth="1"/>
    <col min="15626" max="15626" width="9" style="138"/>
    <col min="15627" max="15627" width="9.88671875" style="138" customWidth="1"/>
    <col min="15628" max="15628" width="9.33203125" style="138" bestFit="1" customWidth="1"/>
    <col min="15629" max="15872" width="9" style="138"/>
    <col min="15873" max="15873" width="16.77734375" style="138" customWidth="1"/>
    <col min="15874" max="15878" width="8.77734375" style="138" customWidth="1"/>
    <col min="15879" max="15879" width="16.77734375" style="138" customWidth="1"/>
    <col min="15880" max="15880" width="5.5546875" style="138" customWidth="1"/>
    <col min="15881" max="15881" width="0" style="138" hidden="1" customWidth="1"/>
    <col min="15882" max="15882" width="9" style="138"/>
    <col min="15883" max="15883" width="9.88671875" style="138" customWidth="1"/>
    <col min="15884" max="15884" width="9.33203125" style="138" bestFit="1" customWidth="1"/>
    <col min="15885" max="16128" width="9" style="138"/>
    <col min="16129" max="16129" width="16.77734375" style="138" customWidth="1"/>
    <col min="16130" max="16134" width="8.77734375" style="138" customWidth="1"/>
    <col min="16135" max="16135" width="16.77734375" style="138" customWidth="1"/>
    <col min="16136" max="16136" width="5.5546875" style="138" customWidth="1"/>
    <col min="16137" max="16137" width="0" style="138" hidden="1" customWidth="1"/>
    <col min="16138" max="16138" width="9" style="138"/>
    <col min="16139" max="16139" width="9.88671875" style="138" customWidth="1"/>
    <col min="16140" max="16140" width="9.33203125" style="138" bestFit="1" customWidth="1"/>
    <col min="16141" max="16384" width="9" style="138"/>
  </cols>
  <sheetData>
    <row r="1" spans="1:9" ht="30.75" customHeight="1" x14ac:dyDescent="0.15">
      <c r="A1" s="349" t="s">
        <v>280</v>
      </c>
      <c r="B1" s="350"/>
      <c r="C1" s="350"/>
      <c r="D1" s="350"/>
      <c r="E1" s="350"/>
      <c r="F1" s="350"/>
      <c r="G1" s="350"/>
      <c r="H1" s="350"/>
    </row>
    <row r="2" spans="1:9" ht="30.75" customHeight="1" x14ac:dyDescent="0.15">
      <c r="A2" s="139"/>
      <c r="B2" s="140"/>
      <c r="C2" s="140"/>
      <c r="D2" s="140"/>
      <c r="E2" s="140"/>
      <c r="F2" s="140"/>
      <c r="G2" s="140"/>
      <c r="H2" s="140"/>
    </row>
    <row r="3" spans="1:9" s="141" customFormat="1" ht="30.75" customHeight="1" x14ac:dyDescent="0.15">
      <c r="A3" s="351" t="s">
        <v>281</v>
      </c>
      <c r="B3" s="351"/>
      <c r="C3" s="352">
        <v>249947310</v>
      </c>
      <c r="D3" s="352"/>
    </row>
    <row r="4" spans="1:9" s="141" customFormat="1" ht="30.75" customHeight="1" x14ac:dyDescent="0.15">
      <c r="A4" s="142"/>
      <c r="B4" s="142"/>
    </row>
    <row r="5" spans="1:9" s="141" customFormat="1" ht="30.75" customHeight="1" x14ac:dyDescent="0.15">
      <c r="A5" s="351" t="s">
        <v>282</v>
      </c>
      <c r="B5" s="351"/>
      <c r="C5" s="352">
        <v>149463210</v>
      </c>
      <c r="D5" s="352"/>
    </row>
    <row r="6" spans="1:9" s="141" customFormat="1" ht="30.75" customHeight="1" x14ac:dyDescent="0.15">
      <c r="A6" s="142"/>
      <c r="B6" s="142"/>
    </row>
    <row r="7" spans="1:9" s="141" customFormat="1" ht="30.75" customHeight="1" x14ac:dyDescent="0.15">
      <c r="A7" s="351" t="s">
        <v>283</v>
      </c>
      <c r="B7" s="351"/>
      <c r="C7" s="352">
        <f>SUM(C3-C5)</f>
        <v>100484100</v>
      </c>
      <c r="D7" s="352"/>
      <c r="I7" s="141" t="b">
        <f>C7=E19</f>
        <v>0</v>
      </c>
    </row>
    <row r="8" spans="1:9" s="145" customFormat="1" ht="30.75" customHeight="1" x14ac:dyDescent="0.15">
      <c r="A8" s="143"/>
      <c r="B8" s="143"/>
      <c r="C8" s="144"/>
      <c r="D8" s="144"/>
    </row>
    <row r="9" spans="1:9" s="145" customFormat="1" ht="26.25" customHeight="1" x14ac:dyDescent="0.15">
      <c r="A9" s="145" t="s">
        <v>284</v>
      </c>
      <c r="B9" s="146"/>
    </row>
    <row r="10" spans="1:9" s="145" customFormat="1" ht="26.25" customHeight="1" x14ac:dyDescent="0.15">
      <c r="H10" s="147" t="s">
        <v>11</v>
      </c>
    </row>
    <row r="11" spans="1:9" s="148" customFormat="1" ht="26.25" customHeight="1" x14ac:dyDescent="0.15">
      <c r="A11" s="348" t="s">
        <v>285</v>
      </c>
      <c r="B11" s="348" t="s">
        <v>286</v>
      </c>
      <c r="C11" s="348"/>
      <c r="D11" s="348"/>
      <c r="E11" s="348"/>
      <c r="F11" s="348" t="s">
        <v>287</v>
      </c>
      <c r="G11" s="348" t="s">
        <v>288</v>
      </c>
      <c r="H11" s="348" t="s">
        <v>289</v>
      </c>
      <c r="I11" s="348" t="s">
        <v>22</v>
      </c>
    </row>
    <row r="12" spans="1:9" s="148" customFormat="1" ht="26.25" customHeight="1" x14ac:dyDescent="0.15">
      <c r="A12" s="348"/>
      <c r="B12" s="149" t="s">
        <v>117</v>
      </c>
      <c r="C12" s="149" t="s">
        <v>220</v>
      </c>
      <c r="D12" s="149" t="s">
        <v>221</v>
      </c>
      <c r="E12" s="150" t="s">
        <v>222</v>
      </c>
      <c r="F12" s="348"/>
      <c r="G12" s="348"/>
      <c r="H12" s="348"/>
      <c r="I12" s="348"/>
    </row>
    <row r="13" spans="1:9" s="148" customFormat="1" ht="26.25" customHeight="1" x14ac:dyDescent="0.15">
      <c r="A13" s="151">
        <f>C7</f>
        <v>100484100</v>
      </c>
      <c r="B13" s="151">
        <f>SUM(C13:E13)</f>
        <v>0</v>
      </c>
      <c r="C13" s="151">
        <v>0</v>
      </c>
      <c r="D13" s="151">
        <v>0</v>
      </c>
      <c r="E13" s="151">
        <v>0</v>
      </c>
      <c r="F13" s="151">
        <v>100000000</v>
      </c>
      <c r="G13" s="151"/>
      <c r="H13" s="151">
        <f>A13-B13-F13</f>
        <v>484100</v>
      </c>
      <c r="I13" s="151"/>
    </row>
    <row r="14" spans="1:9" s="148" customFormat="1" ht="26.25" customHeight="1" x14ac:dyDescent="0.15"/>
    <row r="15" spans="1:9" s="148" customFormat="1" ht="26.25" customHeight="1" x14ac:dyDescent="0.15">
      <c r="A15" s="148" t="s">
        <v>290</v>
      </c>
    </row>
    <row r="16" spans="1:9" s="148" customFormat="1" ht="26.25" customHeight="1" x14ac:dyDescent="0.15">
      <c r="H16" s="152" t="s">
        <v>11</v>
      </c>
    </row>
    <row r="17" spans="1:12" s="148" customFormat="1" ht="24" customHeight="1" x14ac:dyDescent="0.15">
      <c r="A17" s="153" t="s">
        <v>291</v>
      </c>
      <c r="B17" s="353" t="s">
        <v>292</v>
      </c>
      <c r="C17" s="353"/>
      <c r="D17" s="353"/>
      <c r="E17" s="353" t="s">
        <v>293</v>
      </c>
      <c r="F17" s="353"/>
      <c r="G17" s="153" t="s">
        <v>294</v>
      </c>
      <c r="H17" s="153" t="s">
        <v>22</v>
      </c>
    </row>
    <row r="18" spans="1:12" s="148" customFormat="1" ht="24" customHeight="1" x14ac:dyDescent="0.15">
      <c r="A18" s="150" t="s">
        <v>295</v>
      </c>
      <c r="B18" s="354" t="s">
        <v>51</v>
      </c>
      <c r="C18" s="354"/>
      <c r="D18" s="354"/>
      <c r="E18" s="355">
        <v>484100</v>
      </c>
      <c r="F18" s="355"/>
      <c r="G18" s="13" t="s">
        <v>51</v>
      </c>
      <c r="H18" s="154"/>
      <c r="J18" s="155"/>
      <c r="K18" s="155"/>
      <c r="L18" s="155"/>
    </row>
    <row r="19" spans="1:12" s="148" customFormat="1" ht="24" customHeight="1" x14ac:dyDescent="0.15">
      <c r="A19" s="356" t="s">
        <v>296</v>
      </c>
      <c r="B19" s="356"/>
      <c r="C19" s="356"/>
      <c r="D19" s="356"/>
      <c r="E19" s="357">
        <f>SUM(E18)</f>
        <v>484100</v>
      </c>
      <c r="F19" s="357"/>
      <c r="G19" s="151"/>
      <c r="H19" s="154"/>
    </row>
  </sheetData>
  <mergeCells count="19">
    <mergeCell ref="B17:D17"/>
    <mergeCell ref="E17:F17"/>
    <mergeCell ref="B18:D18"/>
    <mergeCell ref="E18:F18"/>
    <mergeCell ref="A19:D19"/>
    <mergeCell ref="E19:F19"/>
    <mergeCell ref="I11:I12"/>
    <mergeCell ref="A1:H1"/>
    <mergeCell ref="A3:B3"/>
    <mergeCell ref="C3:D3"/>
    <mergeCell ref="A5:B5"/>
    <mergeCell ref="C5:D5"/>
    <mergeCell ref="A7:B7"/>
    <mergeCell ref="C7:D7"/>
    <mergeCell ref="A11:A12"/>
    <mergeCell ref="B11:E11"/>
    <mergeCell ref="F11:F12"/>
    <mergeCell ref="G11:G12"/>
    <mergeCell ref="H11:H12"/>
  </mergeCells>
  <phoneticPr fontId="25" type="noConversion"/>
  <printOptions horizontalCentered="1"/>
  <pageMargins left="0.69972223043441772" right="0.69972223043441772" top="0.75" bottom="0.75" header="0.30000001192092896" footer="0.30000001192092896"/>
  <pageSetup paperSize="9" scale="8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7" zoomScale="130" zoomScaleNormal="115" zoomScaleSheetLayoutView="130" workbookViewId="0">
      <selection activeCell="F13" sqref="F13"/>
    </sheetView>
  </sheetViews>
  <sheetFormatPr defaultColWidth="8" defaultRowHeight="16.5" x14ac:dyDescent="0.3"/>
  <cols>
    <col min="1" max="1" width="10.21875" style="49" customWidth="1"/>
    <col min="2" max="2" width="13.5546875" style="49" customWidth="1"/>
    <col min="3" max="3" width="14" style="49" bestFit="1" customWidth="1"/>
    <col min="4" max="4" width="12.5546875" style="49" customWidth="1"/>
    <col min="5" max="6" width="12.33203125" style="49" customWidth="1"/>
    <col min="7" max="7" width="11.77734375" style="49" customWidth="1"/>
    <col min="8" max="8" width="7.44140625" style="49" bestFit="1" customWidth="1"/>
    <col min="9" max="9" width="6.6640625" style="49" bestFit="1" customWidth="1"/>
    <col min="10" max="10" width="9" style="49" bestFit="1" customWidth="1"/>
    <col min="11" max="11" width="8.44140625" style="49" bestFit="1" customWidth="1"/>
    <col min="12" max="256" width="8" style="49"/>
    <col min="257" max="257" width="10.21875" style="49" customWidth="1"/>
    <col min="258" max="258" width="13.5546875" style="49" customWidth="1"/>
    <col min="259" max="259" width="14" style="49" bestFit="1" customWidth="1"/>
    <col min="260" max="260" width="12.5546875" style="49" customWidth="1"/>
    <col min="261" max="262" width="12.33203125" style="49" customWidth="1"/>
    <col min="263" max="263" width="11.77734375" style="49" customWidth="1"/>
    <col min="264" max="264" width="5.33203125" style="49" bestFit="1" customWidth="1"/>
    <col min="265" max="265" width="6.6640625" style="49" bestFit="1" customWidth="1"/>
    <col min="266" max="266" width="9" style="49" bestFit="1" customWidth="1"/>
    <col min="267" max="267" width="8.44140625" style="49" bestFit="1" customWidth="1"/>
    <col min="268" max="512" width="8" style="49"/>
    <col min="513" max="513" width="10.21875" style="49" customWidth="1"/>
    <col min="514" max="514" width="13.5546875" style="49" customWidth="1"/>
    <col min="515" max="515" width="14" style="49" bestFit="1" customWidth="1"/>
    <col min="516" max="516" width="12.5546875" style="49" customWidth="1"/>
    <col min="517" max="518" width="12.33203125" style="49" customWidth="1"/>
    <col min="519" max="519" width="11.77734375" style="49" customWidth="1"/>
    <col min="520" max="520" width="5.33203125" style="49" bestFit="1" customWidth="1"/>
    <col min="521" max="521" width="6.6640625" style="49" bestFit="1" customWidth="1"/>
    <col min="522" max="522" width="9" style="49" bestFit="1" customWidth="1"/>
    <col min="523" max="523" width="8.44140625" style="49" bestFit="1" customWidth="1"/>
    <col min="524" max="768" width="8" style="49"/>
    <col min="769" max="769" width="10.21875" style="49" customWidth="1"/>
    <col min="770" max="770" width="13.5546875" style="49" customWidth="1"/>
    <col min="771" max="771" width="14" style="49" bestFit="1" customWidth="1"/>
    <col min="772" max="772" width="12.5546875" style="49" customWidth="1"/>
    <col min="773" max="774" width="12.33203125" style="49" customWidth="1"/>
    <col min="775" max="775" width="11.77734375" style="49" customWidth="1"/>
    <col min="776" max="776" width="5.33203125" style="49" bestFit="1" customWidth="1"/>
    <col min="777" max="777" width="6.6640625" style="49" bestFit="1" customWidth="1"/>
    <col min="778" max="778" width="9" style="49" bestFit="1" customWidth="1"/>
    <col min="779" max="779" width="8.44140625" style="49" bestFit="1" customWidth="1"/>
    <col min="780" max="1024" width="8" style="49"/>
    <col min="1025" max="1025" width="10.21875" style="49" customWidth="1"/>
    <col min="1026" max="1026" width="13.5546875" style="49" customWidth="1"/>
    <col min="1027" max="1027" width="14" style="49" bestFit="1" customWidth="1"/>
    <col min="1028" max="1028" width="12.5546875" style="49" customWidth="1"/>
    <col min="1029" max="1030" width="12.33203125" style="49" customWidth="1"/>
    <col min="1031" max="1031" width="11.77734375" style="49" customWidth="1"/>
    <col min="1032" max="1032" width="5.33203125" style="49" bestFit="1" customWidth="1"/>
    <col min="1033" max="1033" width="6.6640625" style="49" bestFit="1" customWidth="1"/>
    <col min="1034" max="1034" width="9" style="49" bestFit="1" customWidth="1"/>
    <col min="1035" max="1035" width="8.44140625" style="49" bestFit="1" customWidth="1"/>
    <col min="1036" max="1280" width="8" style="49"/>
    <col min="1281" max="1281" width="10.21875" style="49" customWidth="1"/>
    <col min="1282" max="1282" width="13.5546875" style="49" customWidth="1"/>
    <col min="1283" max="1283" width="14" style="49" bestFit="1" customWidth="1"/>
    <col min="1284" max="1284" width="12.5546875" style="49" customWidth="1"/>
    <col min="1285" max="1286" width="12.33203125" style="49" customWidth="1"/>
    <col min="1287" max="1287" width="11.77734375" style="49" customWidth="1"/>
    <col min="1288" max="1288" width="5.33203125" style="49" bestFit="1" customWidth="1"/>
    <col min="1289" max="1289" width="6.6640625" style="49" bestFit="1" customWidth="1"/>
    <col min="1290" max="1290" width="9" style="49" bestFit="1" customWidth="1"/>
    <col min="1291" max="1291" width="8.44140625" style="49" bestFit="1" customWidth="1"/>
    <col min="1292" max="1536" width="8" style="49"/>
    <col min="1537" max="1537" width="10.21875" style="49" customWidth="1"/>
    <col min="1538" max="1538" width="13.5546875" style="49" customWidth="1"/>
    <col min="1539" max="1539" width="14" style="49" bestFit="1" customWidth="1"/>
    <col min="1540" max="1540" width="12.5546875" style="49" customWidth="1"/>
    <col min="1541" max="1542" width="12.33203125" style="49" customWidth="1"/>
    <col min="1543" max="1543" width="11.77734375" style="49" customWidth="1"/>
    <col min="1544" max="1544" width="5.33203125" style="49" bestFit="1" customWidth="1"/>
    <col min="1545" max="1545" width="6.6640625" style="49" bestFit="1" customWidth="1"/>
    <col min="1546" max="1546" width="9" style="49" bestFit="1" customWidth="1"/>
    <col min="1547" max="1547" width="8.44140625" style="49" bestFit="1" customWidth="1"/>
    <col min="1548" max="1792" width="8" style="49"/>
    <col min="1793" max="1793" width="10.21875" style="49" customWidth="1"/>
    <col min="1794" max="1794" width="13.5546875" style="49" customWidth="1"/>
    <col min="1795" max="1795" width="14" style="49" bestFit="1" customWidth="1"/>
    <col min="1796" max="1796" width="12.5546875" style="49" customWidth="1"/>
    <col min="1797" max="1798" width="12.33203125" style="49" customWidth="1"/>
    <col min="1799" max="1799" width="11.77734375" style="49" customWidth="1"/>
    <col min="1800" max="1800" width="5.33203125" style="49" bestFit="1" customWidth="1"/>
    <col min="1801" max="1801" width="6.6640625" style="49" bestFit="1" customWidth="1"/>
    <col min="1802" max="1802" width="9" style="49" bestFit="1" customWidth="1"/>
    <col min="1803" max="1803" width="8.44140625" style="49" bestFit="1" customWidth="1"/>
    <col min="1804" max="2048" width="8" style="49"/>
    <col min="2049" max="2049" width="10.21875" style="49" customWidth="1"/>
    <col min="2050" max="2050" width="13.5546875" style="49" customWidth="1"/>
    <col min="2051" max="2051" width="14" style="49" bestFit="1" customWidth="1"/>
    <col min="2052" max="2052" width="12.5546875" style="49" customWidth="1"/>
    <col min="2053" max="2054" width="12.33203125" style="49" customWidth="1"/>
    <col min="2055" max="2055" width="11.77734375" style="49" customWidth="1"/>
    <col min="2056" max="2056" width="5.33203125" style="49" bestFit="1" customWidth="1"/>
    <col min="2057" max="2057" width="6.6640625" style="49" bestFit="1" customWidth="1"/>
    <col min="2058" max="2058" width="9" style="49" bestFit="1" customWidth="1"/>
    <col min="2059" max="2059" width="8.44140625" style="49" bestFit="1" customWidth="1"/>
    <col min="2060" max="2304" width="8" style="49"/>
    <col min="2305" max="2305" width="10.21875" style="49" customWidth="1"/>
    <col min="2306" max="2306" width="13.5546875" style="49" customWidth="1"/>
    <col min="2307" max="2307" width="14" style="49" bestFit="1" customWidth="1"/>
    <col min="2308" max="2308" width="12.5546875" style="49" customWidth="1"/>
    <col min="2309" max="2310" width="12.33203125" style="49" customWidth="1"/>
    <col min="2311" max="2311" width="11.77734375" style="49" customWidth="1"/>
    <col min="2312" max="2312" width="5.33203125" style="49" bestFit="1" customWidth="1"/>
    <col min="2313" max="2313" width="6.6640625" style="49" bestFit="1" customWidth="1"/>
    <col min="2314" max="2314" width="9" style="49" bestFit="1" customWidth="1"/>
    <col min="2315" max="2315" width="8.44140625" style="49" bestFit="1" customWidth="1"/>
    <col min="2316" max="2560" width="8" style="49"/>
    <col min="2561" max="2561" width="10.21875" style="49" customWidth="1"/>
    <col min="2562" max="2562" width="13.5546875" style="49" customWidth="1"/>
    <col min="2563" max="2563" width="14" style="49" bestFit="1" customWidth="1"/>
    <col min="2564" max="2564" width="12.5546875" style="49" customWidth="1"/>
    <col min="2565" max="2566" width="12.33203125" style="49" customWidth="1"/>
    <col min="2567" max="2567" width="11.77734375" style="49" customWidth="1"/>
    <col min="2568" max="2568" width="5.33203125" style="49" bestFit="1" customWidth="1"/>
    <col min="2569" max="2569" width="6.6640625" style="49" bestFit="1" customWidth="1"/>
    <col min="2570" max="2570" width="9" style="49" bestFit="1" customWidth="1"/>
    <col min="2571" max="2571" width="8.44140625" style="49" bestFit="1" customWidth="1"/>
    <col min="2572" max="2816" width="8" style="49"/>
    <col min="2817" max="2817" width="10.21875" style="49" customWidth="1"/>
    <col min="2818" max="2818" width="13.5546875" style="49" customWidth="1"/>
    <col min="2819" max="2819" width="14" style="49" bestFit="1" customWidth="1"/>
    <col min="2820" max="2820" width="12.5546875" style="49" customWidth="1"/>
    <col min="2821" max="2822" width="12.33203125" style="49" customWidth="1"/>
    <col min="2823" max="2823" width="11.77734375" style="49" customWidth="1"/>
    <col min="2824" max="2824" width="5.33203125" style="49" bestFit="1" customWidth="1"/>
    <col min="2825" max="2825" width="6.6640625" style="49" bestFit="1" customWidth="1"/>
    <col min="2826" max="2826" width="9" style="49" bestFit="1" customWidth="1"/>
    <col min="2827" max="2827" width="8.44140625" style="49" bestFit="1" customWidth="1"/>
    <col min="2828" max="3072" width="8" style="49"/>
    <col min="3073" max="3073" width="10.21875" style="49" customWidth="1"/>
    <col min="3074" max="3074" width="13.5546875" style="49" customWidth="1"/>
    <col min="3075" max="3075" width="14" style="49" bestFit="1" customWidth="1"/>
    <col min="3076" max="3076" width="12.5546875" style="49" customWidth="1"/>
    <col min="3077" max="3078" width="12.33203125" style="49" customWidth="1"/>
    <col min="3079" max="3079" width="11.77734375" style="49" customWidth="1"/>
    <col min="3080" max="3080" width="5.33203125" style="49" bestFit="1" customWidth="1"/>
    <col min="3081" max="3081" width="6.6640625" style="49" bestFit="1" customWidth="1"/>
    <col min="3082" max="3082" width="9" style="49" bestFit="1" customWidth="1"/>
    <col min="3083" max="3083" width="8.44140625" style="49" bestFit="1" customWidth="1"/>
    <col min="3084" max="3328" width="8" style="49"/>
    <col min="3329" max="3329" width="10.21875" style="49" customWidth="1"/>
    <col min="3330" max="3330" width="13.5546875" style="49" customWidth="1"/>
    <col min="3331" max="3331" width="14" style="49" bestFit="1" customWidth="1"/>
    <col min="3332" max="3332" width="12.5546875" style="49" customWidth="1"/>
    <col min="3333" max="3334" width="12.33203125" style="49" customWidth="1"/>
    <col min="3335" max="3335" width="11.77734375" style="49" customWidth="1"/>
    <col min="3336" max="3336" width="5.33203125" style="49" bestFit="1" customWidth="1"/>
    <col min="3337" max="3337" width="6.6640625" style="49" bestFit="1" customWidth="1"/>
    <col min="3338" max="3338" width="9" style="49" bestFit="1" customWidth="1"/>
    <col min="3339" max="3339" width="8.44140625" style="49" bestFit="1" customWidth="1"/>
    <col min="3340" max="3584" width="8" style="49"/>
    <col min="3585" max="3585" width="10.21875" style="49" customWidth="1"/>
    <col min="3586" max="3586" width="13.5546875" style="49" customWidth="1"/>
    <col min="3587" max="3587" width="14" style="49" bestFit="1" customWidth="1"/>
    <col min="3588" max="3588" width="12.5546875" style="49" customWidth="1"/>
    <col min="3589" max="3590" width="12.33203125" style="49" customWidth="1"/>
    <col min="3591" max="3591" width="11.77734375" style="49" customWidth="1"/>
    <col min="3592" max="3592" width="5.33203125" style="49" bestFit="1" customWidth="1"/>
    <col min="3593" max="3593" width="6.6640625" style="49" bestFit="1" customWidth="1"/>
    <col min="3594" max="3594" width="9" style="49" bestFit="1" customWidth="1"/>
    <col min="3595" max="3595" width="8.44140625" style="49" bestFit="1" customWidth="1"/>
    <col min="3596" max="3840" width="8" style="49"/>
    <col min="3841" max="3841" width="10.21875" style="49" customWidth="1"/>
    <col min="3842" max="3842" width="13.5546875" style="49" customWidth="1"/>
    <col min="3843" max="3843" width="14" style="49" bestFit="1" customWidth="1"/>
    <col min="3844" max="3844" width="12.5546875" style="49" customWidth="1"/>
    <col min="3845" max="3846" width="12.33203125" style="49" customWidth="1"/>
    <col min="3847" max="3847" width="11.77734375" style="49" customWidth="1"/>
    <col min="3848" max="3848" width="5.33203125" style="49" bestFit="1" customWidth="1"/>
    <col min="3849" max="3849" width="6.6640625" style="49" bestFit="1" customWidth="1"/>
    <col min="3850" max="3850" width="9" style="49" bestFit="1" customWidth="1"/>
    <col min="3851" max="3851" width="8.44140625" style="49" bestFit="1" customWidth="1"/>
    <col min="3852" max="4096" width="8" style="49"/>
    <col min="4097" max="4097" width="10.21875" style="49" customWidth="1"/>
    <col min="4098" max="4098" width="13.5546875" style="49" customWidth="1"/>
    <col min="4099" max="4099" width="14" style="49" bestFit="1" customWidth="1"/>
    <col min="4100" max="4100" width="12.5546875" style="49" customWidth="1"/>
    <col min="4101" max="4102" width="12.33203125" style="49" customWidth="1"/>
    <col min="4103" max="4103" width="11.77734375" style="49" customWidth="1"/>
    <col min="4104" max="4104" width="5.33203125" style="49" bestFit="1" customWidth="1"/>
    <col min="4105" max="4105" width="6.6640625" style="49" bestFit="1" customWidth="1"/>
    <col min="4106" max="4106" width="9" style="49" bestFit="1" customWidth="1"/>
    <col min="4107" max="4107" width="8.44140625" style="49" bestFit="1" customWidth="1"/>
    <col min="4108" max="4352" width="8" style="49"/>
    <col min="4353" max="4353" width="10.21875" style="49" customWidth="1"/>
    <col min="4354" max="4354" width="13.5546875" style="49" customWidth="1"/>
    <col min="4355" max="4355" width="14" style="49" bestFit="1" customWidth="1"/>
    <col min="4356" max="4356" width="12.5546875" style="49" customWidth="1"/>
    <col min="4357" max="4358" width="12.33203125" style="49" customWidth="1"/>
    <col min="4359" max="4359" width="11.77734375" style="49" customWidth="1"/>
    <col min="4360" max="4360" width="5.33203125" style="49" bestFit="1" customWidth="1"/>
    <col min="4361" max="4361" width="6.6640625" style="49" bestFit="1" customWidth="1"/>
    <col min="4362" max="4362" width="9" style="49" bestFit="1" customWidth="1"/>
    <col min="4363" max="4363" width="8.44140625" style="49" bestFit="1" customWidth="1"/>
    <col min="4364" max="4608" width="8" style="49"/>
    <col min="4609" max="4609" width="10.21875" style="49" customWidth="1"/>
    <col min="4610" max="4610" width="13.5546875" style="49" customWidth="1"/>
    <col min="4611" max="4611" width="14" style="49" bestFit="1" customWidth="1"/>
    <col min="4612" max="4612" width="12.5546875" style="49" customWidth="1"/>
    <col min="4613" max="4614" width="12.33203125" style="49" customWidth="1"/>
    <col min="4615" max="4615" width="11.77734375" style="49" customWidth="1"/>
    <col min="4616" max="4616" width="5.33203125" style="49" bestFit="1" customWidth="1"/>
    <col min="4617" max="4617" width="6.6640625" style="49" bestFit="1" customWidth="1"/>
    <col min="4618" max="4618" width="9" style="49" bestFit="1" customWidth="1"/>
    <col min="4619" max="4619" width="8.44140625" style="49" bestFit="1" customWidth="1"/>
    <col min="4620" max="4864" width="8" style="49"/>
    <col min="4865" max="4865" width="10.21875" style="49" customWidth="1"/>
    <col min="4866" max="4866" width="13.5546875" style="49" customWidth="1"/>
    <col min="4867" max="4867" width="14" style="49" bestFit="1" customWidth="1"/>
    <col min="4868" max="4868" width="12.5546875" style="49" customWidth="1"/>
    <col min="4869" max="4870" width="12.33203125" style="49" customWidth="1"/>
    <col min="4871" max="4871" width="11.77734375" style="49" customWidth="1"/>
    <col min="4872" max="4872" width="5.33203125" style="49" bestFit="1" customWidth="1"/>
    <col min="4873" max="4873" width="6.6640625" style="49" bestFit="1" customWidth="1"/>
    <col min="4874" max="4874" width="9" style="49" bestFit="1" customWidth="1"/>
    <col min="4875" max="4875" width="8.44140625" style="49" bestFit="1" customWidth="1"/>
    <col min="4876" max="5120" width="8" style="49"/>
    <col min="5121" max="5121" width="10.21875" style="49" customWidth="1"/>
    <col min="5122" max="5122" width="13.5546875" style="49" customWidth="1"/>
    <col min="5123" max="5123" width="14" style="49" bestFit="1" customWidth="1"/>
    <col min="5124" max="5124" width="12.5546875" style="49" customWidth="1"/>
    <col min="5125" max="5126" width="12.33203125" style="49" customWidth="1"/>
    <col min="5127" max="5127" width="11.77734375" style="49" customWidth="1"/>
    <col min="5128" max="5128" width="5.33203125" style="49" bestFit="1" customWidth="1"/>
    <col min="5129" max="5129" width="6.6640625" style="49" bestFit="1" customWidth="1"/>
    <col min="5130" max="5130" width="9" style="49" bestFit="1" customWidth="1"/>
    <col min="5131" max="5131" width="8.44140625" style="49" bestFit="1" customWidth="1"/>
    <col min="5132" max="5376" width="8" style="49"/>
    <col min="5377" max="5377" width="10.21875" style="49" customWidth="1"/>
    <col min="5378" max="5378" width="13.5546875" style="49" customWidth="1"/>
    <col min="5379" max="5379" width="14" style="49" bestFit="1" customWidth="1"/>
    <col min="5380" max="5380" width="12.5546875" style="49" customWidth="1"/>
    <col min="5381" max="5382" width="12.33203125" style="49" customWidth="1"/>
    <col min="5383" max="5383" width="11.77734375" style="49" customWidth="1"/>
    <col min="5384" max="5384" width="5.33203125" style="49" bestFit="1" customWidth="1"/>
    <col min="5385" max="5385" width="6.6640625" style="49" bestFit="1" customWidth="1"/>
    <col min="5386" max="5386" width="9" style="49" bestFit="1" customWidth="1"/>
    <col min="5387" max="5387" width="8.44140625" style="49" bestFit="1" customWidth="1"/>
    <col min="5388" max="5632" width="8" style="49"/>
    <col min="5633" max="5633" width="10.21875" style="49" customWidth="1"/>
    <col min="5634" max="5634" width="13.5546875" style="49" customWidth="1"/>
    <col min="5635" max="5635" width="14" style="49" bestFit="1" customWidth="1"/>
    <col min="5636" max="5636" width="12.5546875" style="49" customWidth="1"/>
    <col min="5637" max="5638" width="12.33203125" style="49" customWidth="1"/>
    <col min="5639" max="5639" width="11.77734375" style="49" customWidth="1"/>
    <col min="5640" max="5640" width="5.33203125" style="49" bestFit="1" customWidth="1"/>
    <col min="5641" max="5641" width="6.6640625" style="49" bestFit="1" customWidth="1"/>
    <col min="5642" max="5642" width="9" style="49" bestFit="1" customWidth="1"/>
    <col min="5643" max="5643" width="8.44140625" style="49" bestFit="1" customWidth="1"/>
    <col min="5644" max="5888" width="8" style="49"/>
    <col min="5889" max="5889" width="10.21875" style="49" customWidth="1"/>
    <col min="5890" max="5890" width="13.5546875" style="49" customWidth="1"/>
    <col min="5891" max="5891" width="14" style="49" bestFit="1" customWidth="1"/>
    <col min="5892" max="5892" width="12.5546875" style="49" customWidth="1"/>
    <col min="5893" max="5894" width="12.33203125" style="49" customWidth="1"/>
    <col min="5895" max="5895" width="11.77734375" style="49" customWidth="1"/>
    <col min="5896" max="5896" width="5.33203125" style="49" bestFit="1" customWidth="1"/>
    <col min="5897" max="5897" width="6.6640625" style="49" bestFit="1" customWidth="1"/>
    <col min="5898" max="5898" width="9" style="49" bestFit="1" customWidth="1"/>
    <col min="5899" max="5899" width="8.44140625" style="49" bestFit="1" customWidth="1"/>
    <col min="5900" max="6144" width="8" style="49"/>
    <col min="6145" max="6145" width="10.21875" style="49" customWidth="1"/>
    <col min="6146" max="6146" width="13.5546875" style="49" customWidth="1"/>
    <col min="6147" max="6147" width="14" style="49" bestFit="1" customWidth="1"/>
    <col min="6148" max="6148" width="12.5546875" style="49" customWidth="1"/>
    <col min="6149" max="6150" width="12.33203125" style="49" customWidth="1"/>
    <col min="6151" max="6151" width="11.77734375" style="49" customWidth="1"/>
    <col min="6152" max="6152" width="5.33203125" style="49" bestFit="1" customWidth="1"/>
    <col min="6153" max="6153" width="6.6640625" style="49" bestFit="1" customWidth="1"/>
    <col min="6154" max="6154" width="9" style="49" bestFit="1" customWidth="1"/>
    <col min="6155" max="6155" width="8.44140625" style="49" bestFit="1" customWidth="1"/>
    <col min="6156" max="6400" width="8" style="49"/>
    <col min="6401" max="6401" width="10.21875" style="49" customWidth="1"/>
    <col min="6402" max="6402" width="13.5546875" style="49" customWidth="1"/>
    <col min="6403" max="6403" width="14" style="49" bestFit="1" customWidth="1"/>
    <col min="6404" max="6404" width="12.5546875" style="49" customWidth="1"/>
    <col min="6405" max="6406" width="12.33203125" style="49" customWidth="1"/>
    <col min="6407" max="6407" width="11.77734375" style="49" customWidth="1"/>
    <col min="6408" max="6408" width="5.33203125" style="49" bestFit="1" customWidth="1"/>
    <col min="6409" max="6409" width="6.6640625" style="49" bestFit="1" customWidth="1"/>
    <col min="6410" max="6410" width="9" style="49" bestFit="1" customWidth="1"/>
    <col min="6411" max="6411" width="8.44140625" style="49" bestFit="1" customWidth="1"/>
    <col min="6412" max="6656" width="8" style="49"/>
    <col min="6657" max="6657" width="10.21875" style="49" customWidth="1"/>
    <col min="6658" max="6658" width="13.5546875" style="49" customWidth="1"/>
    <col min="6659" max="6659" width="14" style="49" bestFit="1" customWidth="1"/>
    <col min="6660" max="6660" width="12.5546875" style="49" customWidth="1"/>
    <col min="6661" max="6662" width="12.33203125" style="49" customWidth="1"/>
    <col min="6663" max="6663" width="11.77734375" style="49" customWidth="1"/>
    <col min="6664" max="6664" width="5.33203125" style="49" bestFit="1" customWidth="1"/>
    <col min="6665" max="6665" width="6.6640625" style="49" bestFit="1" customWidth="1"/>
    <col min="6666" max="6666" width="9" style="49" bestFit="1" customWidth="1"/>
    <col min="6667" max="6667" width="8.44140625" style="49" bestFit="1" customWidth="1"/>
    <col min="6668" max="6912" width="8" style="49"/>
    <col min="6913" max="6913" width="10.21875" style="49" customWidth="1"/>
    <col min="6914" max="6914" width="13.5546875" style="49" customWidth="1"/>
    <col min="6915" max="6915" width="14" style="49" bestFit="1" customWidth="1"/>
    <col min="6916" max="6916" width="12.5546875" style="49" customWidth="1"/>
    <col min="6917" max="6918" width="12.33203125" style="49" customWidth="1"/>
    <col min="6919" max="6919" width="11.77734375" style="49" customWidth="1"/>
    <col min="6920" max="6920" width="5.33203125" style="49" bestFit="1" customWidth="1"/>
    <col min="6921" max="6921" width="6.6640625" style="49" bestFit="1" customWidth="1"/>
    <col min="6922" max="6922" width="9" style="49" bestFit="1" customWidth="1"/>
    <col min="6923" max="6923" width="8.44140625" style="49" bestFit="1" customWidth="1"/>
    <col min="6924" max="7168" width="8" style="49"/>
    <col min="7169" max="7169" width="10.21875" style="49" customWidth="1"/>
    <col min="7170" max="7170" width="13.5546875" style="49" customWidth="1"/>
    <col min="7171" max="7171" width="14" style="49" bestFit="1" customWidth="1"/>
    <col min="7172" max="7172" width="12.5546875" style="49" customWidth="1"/>
    <col min="7173" max="7174" width="12.33203125" style="49" customWidth="1"/>
    <col min="7175" max="7175" width="11.77734375" style="49" customWidth="1"/>
    <col min="7176" max="7176" width="5.33203125" style="49" bestFit="1" customWidth="1"/>
    <col min="7177" max="7177" width="6.6640625" style="49" bestFit="1" customWidth="1"/>
    <col min="7178" max="7178" width="9" style="49" bestFit="1" customWidth="1"/>
    <col min="7179" max="7179" width="8.44140625" style="49" bestFit="1" customWidth="1"/>
    <col min="7180" max="7424" width="8" style="49"/>
    <col min="7425" max="7425" width="10.21875" style="49" customWidth="1"/>
    <col min="7426" max="7426" width="13.5546875" style="49" customWidth="1"/>
    <col min="7427" max="7427" width="14" style="49" bestFit="1" customWidth="1"/>
    <col min="7428" max="7428" width="12.5546875" style="49" customWidth="1"/>
    <col min="7429" max="7430" width="12.33203125" style="49" customWidth="1"/>
    <col min="7431" max="7431" width="11.77734375" style="49" customWidth="1"/>
    <col min="7432" max="7432" width="5.33203125" style="49" bestFit="1" customWidth="1"/>
    <col min="7433" max="7433" width="6.6640625" style="49" bestFit="1" customWidth="1"/>
    <col min="7434" max="7434" width="9" style="49" bestFit="1" customWidth="1"/>
    <col min="7435" max="7435" width="8.44140625" style="49" bestFit="1" customWidth="1"/>
    <col min="7436" max="7680" width="8" style="49"/>
    <col min="7681" max="7681" width="10.21875" style="49" customWidth="1"/>
    <col min="7682" max="7682" width="13.5546875" style="49" customWidth="1"/>
    <col min="7683" max="7683" width="14" style="49" bestFit="1" customWidth="1"/>
    <col min="7684" max="7684" width="12.5546875" style="49" customWidth="1"/>
    <col min="7685" max="7686" width="12.33203125" style="49" customWidth="1"/>
    <col min="7687" max="7687" width="11.77734375" style="49" customWidth="1"/>
    <col min="7688" max="7688" width="5.33203125" style="49" bestFit="1" customWidth="1"/>
    <col min="7689" max="7689" width="6.6640625" style="49" bestFit="1" customWidth="1"/>
    <col min="7690" max="7690" width="9" style="49" bestFit="1" customWidth="1"/>
    <col min="7691" max="7691" width="8.44140625" style="49" bestFit="1" customWidth="1"/>
    <col min="7692" max="7936" width="8" style="49"/>
    <col min="7937" max="7937" width="10.21875" style="49" customWidth="1"/>
    <col min="7938" max="7938" width="13.5546875" style="49" customWidth="1"/>
    <col min="7939" max="7939" width="14" style="49" bestFit="1" customWidth="1"/>
    <col min="7940" max="7940" width="12.5546875" style="49" customWidth="1"/>
    <col min="7941" max="7942" width="12.33203125" style="49" customWidth="1"/>
    <col min="7943" max="7943" width="11.77734375" style="49" customWidth="1"/>
    <col min="7944" max="7944" width="5.33203125" style="49" bestFit="1" customWidth="1"/>
    <col min="7945" max="7945" width="6.6640625" style="49" bestFit="1" customWidth="1"/>
    <col min="7946" max="7946" width="9" style="49" bestFit="1" customWidth="1"/>
    <col min="7947" max="7947" width="8.44140625" style="49" bestFit="1" customWidth="1"/>
    <col min="7948" max="8192" width="8" style="49"/>
    <col min="8193" max="8193" width="10.21875" style="49" customWidth="1"/>
    <col min="8194" max="8194" width="13.5546875" style="49" customWidth="1"/>
    <col min="8195" max="8195" width="14" style="49" bestFit="1" customWidth="1"/>
    <col min="8196" max="8196" width="12.5546875" style="49" customWidth="1"/>
    <col min="8197" max="8198" width="12.33203125" style="49" customWidth="1"/>
    <col min="8199" max="8199" width="11.77734375" style="49" customWidth="1"/>
    <col min="8200" max="8200" width="5.33203125" style="49" bestFit="1" customWidth="1"/>
    <col min="8201" max="8201" width="6.6640625" style="49" bestFit="1" customWidth="1"/>
    <col min="8202" max="8202" width="9" style="49" bestFit="1" customWidth="1"/>
    <col min="8203" max="8203" width="8.44140625" style="49" bestFit="1" customWidth="1"/>
    <col min="8204" max="8448" width="8" style="49"/>
    <col min="8449" max="8449" width="10.21875" style="49" customWidth="1"/>
    <col min="8450" max="8450" width="13.5546875" style="49" customWidth="1"/>
    <col min="8451" max="8451" width="14" style="49" bestFit="1" customWidth="1"/>
    <col min="8452" max="8452" width="12.5546875" style="49" customWidth="1"/>
    <col min="8453" max="8454" width="12.33203125" style="49" customWidth="1"/>
    <col min="8455" max="8455" width="11.77734375" style="49" customWidth="1"/>
    <col min="8456" max="8456" width="5.33203125" style="49" bestFit="1" customWidth="1"/>
    <col min="8457" max="8457" width="6.6640625" style="49" bestFit="1" customWidth="1"/>
    <col min="8458" max="8458" width="9" style="49" bestFit="1" customWidth="1"/>
    <col min="8459" max="8459" width="8.44140625" style="49" bestFit="1" customWidth="1"/>
    <col min="8460" max="8704" width="8" style="49"/>
    <col min="8705" max="8705" width="10.21875" style="49" customWidth="1"/>
    <col min="8706" max="8706" width="13.5546875" style="49" customWidth="1"/>
    <col min="8707" max="8707" width="14" style="49" bestFit="1" customWidth="1"/>
    <col min="8708" max="8708" width="12.5546875" style="49" customWidth="1"/>
    <col min="8709" max="8710" width="12.33203125" style="49" customWidth="1"/>
    <col min="8711" max="8711" width="11.77734375" style="49" customWidth="1"/>
    <col min="8712" max="8712" width="5.33203125" style="49" bestFit="1" customWidth="1"/>
    <col min="8713" max="8713" width="6.6640625" style="49" bestFit="1" customWidth="1"/>
    <col min="8714" max="8714" width="9" style="49" bestFit="1" customWidth="1"/>
    <col min="8715" max="8715" width="8.44140625" style="49" bestFit="1" customWidth="1"/>
    <col min="8716" max="8960" width="8" style="49"/>
    <col min="8961" max="8961" width="10.21875" style="49" customWidth="1"/>
    <col min="8962" max="8962" width="13.5546875" style="49" customWidth="1"/>
    <col min="8963" max="8963" width="14" style="49" bestFit="1" customWidth="1"/>
    <col min="8964" max="8964" width="12.5546875" style="49" customWidth="1"/>
    <col min="8965" max="8966" width="12.33203125" style="49" customWidth="1"/>
    <col min="8967" max="8967" width="11.77734375" style="49" customWidth="1"/>
    <col min="8968" max="8968" width="5.33203125" style="49" bestFit="1" customWidth="1"/>
    <col min="8969" max="8969" width="6.6640625" style="49" bestFit="1" customWidth="1"/>
    <col min="8970" max="8970" width="9" style="49" bestFit="1" customWidth="1"/>
    <col min="8971" max="8971" width="8.44140625" style="49" bestFit="1" customWidth="1"/>
    <col min="8972" max="9216" width="8" style="49"/>
    <col min="9217" max="9217" width="10.21875" style="49" customWidth="1"/>
    <col min="9218" max="9218" width="13.5546875" style="49" customWidth="1"/>
    <col min="9219" max="9219" width="14" style="49" bestFit="1" customWidth="1"/>
    <col min="9220" max="9220" width="12.5546875" style="49" customWidth="1"/>
    <col min="9221" max="9222" width="12.33203125" style="49" customWidth="1"/>
    <col min="9223" max="9223" width="11.77734375" style="49" customWidth="1"/>
    <col min="9224" max="9224" width="5.33203125" style="49" bestFit="1" customWidth="1"/>
    <col min="9225" max="9225" width="6.6640625" style="49" bestFit="1" customWidth="1"/>
    <col min="9226" max="9226" width="9" style="49" bestFit="1" customWidth="1"/>
    <col min="9227" max="9227" width="8.44140625" style="49" bestFit="1" customWidth="1"/>
    <col min="9228" max="9472" width="8" style="49"/>
    <col min="9473" max="9473" width="10.21875" style="49" customWidth="1"/>
    <col min="9474" max="9474" width="13.5546875" style="49" customWidth="1"/>
    <col min="9475" max="9475" width="14" style="49" bestFit="1" customWidth="1"/>
    <col min="9476" max="9476" width="12.5546875" style="49" customWidth="1"/>
    <col min="9477" max="9478" width="12.33203125" style="49" customWidth="1"/>
    <col min="9479" max="9479" width="11.77734375" style="49" customWidth="1"/>
    <col min="9480" max="9480" width="5.33203125" style="49" bestFit="1" customWidth="1"/>
    <col min="9481" max="9481" width="6.6640625" style="49" bestFit="1" customWidth="1"/>
    <col min="9482" max="9482" width="9" style="49" bestFit="1" customWidth="1"/>
    <col min="9483" max="9483" width="8.44140625" style="49" bestFit="1" customWidth="1"/>
    <col min="9484" max="9728" width="8" style="49"/>
    <col min="9729" max="9729" width="10.21875" style="49" customWidth="1"/>
    <col min="9730" max="9730" width="13.5546875" style="49" customWidth="1"/>
    <col min="9731" max="9731" width="14" style="49" bestFit="1" customWidth="1"/>
    <col min="9732" max="9732" width="12.5546875" style="49" customWidth="1"/>
    <col min="9733" max="9734" width="12.33203125" style="49" customWidth="1"/>
    <col min="9735" max="9735" width="11.77734375" style="49" customWidth="1"/>
    <col min="9736" max="9736" width="5.33203125" style="49" bestFit="1" customWidth="1"/>
    <col min="9737" max="9737" width="6.6640625" style="49" bestFit="1" customWidth="1"/>
    <col min="9738" max="9738" width="9" style="49" bestFit="1" customWidth="1"/>
    <col min="9739" max="9739" width="8.44140625" style="49" bestFit="1" customWidth="1"/>
    <col min="9740" max="9984" width="8" style="49"/>
    <col min="9985" max="9985" width="10.21875" style="49" customWidth="1"/>
    <col min="9986" max="9986" width="13.5546875" style="49" customWidth="1"/>
    <col min="9987" max="9987" width="14" style="49" bestFit="1" customWidth="1"/>
    <col min="9988" max="9988" width="12.5546875" style="49" customWidth="1"/>
    <col min="9989" max="9990" width="12.33203125" style="49" customWidth="1"/>
    <col min="9991" max="9991" width="11.77734375" style="49" customWidth="1"/>
    <col min="9992" max="9992" width="5.33203125" style="49" bestFit="1" customWidth="1"/>
    <col min="9993" max="9993" width="6.6640625" style="49" bestFit="1" customWidth="1"/>
    <col min="9994" max="9994" width="9" style="49" bestFit="1" customWidth="1"/>
    <col min="9995" max="9995" width="8.44140625" style="49" bestFit="1" customWidth="1"/>
    <col min="9996" max="10240" width="8" style="49"/>
    <col min="10241" max="10241" width="10.21875" style="49" customWidth="1"/>
    <col min="10242" max="10242" width="13.5546875" style="49" customWidth="1"/>
    <col min="10243" max="10243" width="14" style="49" bestFit="1" customWidth="1"/>
    <col min="10244" max="10244" width="12.5546875" style="49" customWidth="1"/>
    <col min="10245" max="10246" width="12.33203125" style="49" customWidth="1"/>
    <col min="10247" max="10247" width="11.77734375" style="49" customWidth="1"/>
    <col min="10248" max="10248" width="5.33203125" style="49" bestFit="1" customWidth="1"/>
    <col min="10249" max="10249" width="6.6640625" style="49" bestFit="1" customWidth="1"/>
    <col min="10250" max="10250" width="9" style="49" bestFit="1" customWidth="1"/>
    <col min="10251" max="10251" width="8.44140625" style="49" bestFit="1" customWidth="1"/>
    <col min="10252" max="10496" width="8" style="49"/>
    <col min="10497" max="10497" width="10.21875" style="49" customWidth="1"/>
    <col min="10498" max="10498" width="13.5546875" style="49" customWidth="1"/>
    <col min="10499" max="10499" width="14" style="49" bestFit="1" customWidth="1"/>
    <col min="10500" max="10500" width="12.5546875" style="49" customWidth="1"/>
    <col min="10501" max="10502" width="12.33203125" style="49" customWidth="1"/>
    <col min="10503" max="10503" width="11.77734375" style="49" customWidth="1"/>
    <col min="10504" max="10504" width="5.33203125" style="49" bestFit="1" customWidth="1"/>
    <col min="10505" max="10505" width="6.6640625" style="49" bestFit="1" customWidth="1"/>
    <col min="10506" max="10506" width="9" style="49" bestFit="1" customWidth="1"/>
    <col min="10507" max="10507" width="8.44140625" style="49" bestFit="1" customWidth="1"/>
    <col min="10508" max="10752" width="8" style="49"/>
    <col min="10753" max="10753" width="10.21875" style="49" customWidth="1"/>
    <col min="10754" max="10754" width="13.5546875" style="49" customWidth="1"/>
    <col min="10755" max="10755" width="14" style="49" bestFit="1" customWidth="1"/>
    <col min="10756" max="10756" width="12.5546875" style="49" customWidth="1"/>
    <col min="10757" max="10758" width="12.33203125" style="49" customWidth="1"/>
    <col min="10759" max="10759" width="11.77734375" style="49" customWidth="1"/>
    <col min="10760" max="10760" width="5.33203125" style="49" bestFit="1" customWidth="1"/>
    <col min="10761" max="10761" width="6.6640625" style="49" bestFit="1" customWidth="1"/>
    <col min="10762" max="10762" width="9" style="49" bestFit="1" customWidth="1"/>
    <col min="10763" max="10763" width="8.44140625" style="49" bestFit="1" customWidth="1"/>
    <col min="10764" max="11008" width="8" style="49"/>
    <col min="11009" max="11009" width="10.21875" style="49" customWidth="1"/>
    <col min="11010" max="11010" width="13.5546875" style="49" customWidth="1"/>
    <col min="11011" max="11011" width="14" style="49" bestFit="1" customWidth="1"/>
    <col min="11012" max="11012" width="12.5546875" style="49" customWidth="1"/>
    <col min="11013" max="11014" width="12.33203125" style="49" customWidth="1"/>
    <col min="11015" max="11015" width="11.77734375" style="49" customWidth="1"/>
    <col min="11016" max="11016" width="5.33203125" style="49" bestFit="1" customWidth="1"/>
    <col min="11017" max="11017" width="6.6640625" style="49" bestFit="1" customWidth="1"/>
    <col min="11018" max="11018" width="9" style="49" bestFit="1" customWidth="1"/>
    <col min="11019" max="11019" width="8.44140625" style="49" bestFit="1" customWidth="1"/>
    <col min="11020" max="11264" width="8" style="49"/>
    <col min="11265" max="11265" width="10.21875" style="49" customWidth="1"/>
    <col min="11266" max="11266" width="13.5546875" style="49" customWidth="1"/>
    <col min="11267" max="11267" width="14" style="49" bestFit="1" customWidth="1"/>
    <col min="11268" max="11268" width="12.5546875" style="49" customWidth="1"/>
    <col min="11269" max="11270" width="12.33203125" style="49" customWidth="1"/>
    <col min="11271" max="11271" width="11.77734375" style="49" customWidth="1"/>
    <col min="11272" max="11272" width="5.33203125" style="49" bestFit="1" customWidth="1"/>
    <col min="11273" max="11273" width="6.6640625" style="49" bestFit="1" customWidth="1"/>
    <col min="11274" max="11274" width="9" style="49" bestFit="1" customWidth="1"/>
    <col min="11275" max="11275" width="8.44140625" style="49" bestFit="1" customWidth="1"/>
    <col min="11276" max="11520" width="8" style="49"/>
    <col min="11521" max="11521" width="10.21875" style="49" customWidth="1"/>
    <col min="11522" max="11522" width="13.5546875" style="49" customWidth="1"/>
    <col min="11523" max="11523" width="14" style="49" bestFit="1" customWidth="1"/>
    <col min="11524" max="11524" width="12.5546875" style="49" customWidth="1"/>
    <col min="11525" max="11526" width="12.33203125" style="49" customWidth="1"/>
    <col min="11527" max="11527" width="11.77734375" style="49" customWidth="1"/>
    <col min="11528" max="11528" width="5.33203125" style="49" bestFit="1" customWidth="1"/>
    <col min="11529" max="11529" width="6.6640625" style="49" bestFit="1" customWidth="1"/>
    <col min="11530" max="11530" width="9" style="49" bestFit="1" customWidth="1"/>
    <col min="11531" max="11531" width="8.44140625" style="49" bestFit="1" customWidth="1"/>
    <col min="11532" max="11776" width="8" style="49"/>
    <col min="11777" max="11777" width="10.21875" style="49" customWidth="1"/>
    <col min="11778" max="11778" width="13.5546875" style="49" customWidth="1"/>
    <col min="11779" max="11779" width="14" style="49" bestFit="1" customWidth="1"/>
    <col min="11780" max="11780" width="12.5546875" style="49" customWidth="1"/>
    <col min="11781" max="11782" width="12.33203125" style="49" customWidth="1"/>
    <col min="11783" max="11783" width="11.77734375" style="49" customWidth="1"/>
    <col min="11784" max="11784" width="5.33203125" style="49" bestFit="1" customWidth="1"/>
    <col min="11785" max="11785" width="6.6640625" style="49" bestFit="1" customWidth="1"/>
    <col min="11786" max="11786" width="9" style="49" bestFit="1" customWidth="1"/>
    <col min="11787" max="11787" width="8.44140625" style="49" bestFit="1" customWidth="1"/>
    <col min="11788" max="12032" width="8" style="49"/>
    <col min="12033" max="12033" width="10.21875" style="49" customWidth="1"/>
    <col min="12034" max="12034" width="13.5546875" style="49" customWidth="1"/>
    <col min="12035" max="12035" width="14" style="49" bestFit="1" customWidth="1"/>
    <col min="12036" max="12036" width="12.5546875" style="49" customWidth="1"/>
    <col min="12037" max="12038" width="12.33203125" style="49" customWidth="1"/>
    <col min="12039" max="12039" width="11.77734375" style="49" customWidth="1"/>
    <col min="12040" max="12040" width="5.33203125" style="49" bestFit="1" customWidth="1"/>
    <col min="12041" max="12041" width="6.6640625" style="49" bestFit="1" customWidth="1"/>
    <col min="12042" max="12042" width="9" style="49" bestFit="1" customWidth="1"/>
    <col min="12043" max="12043" width="8.44140625" style="49" bestFit="1" customWidth="1"/>
    <col min="12044" max="12288" width="8" style="49"/>
    <col min="12289" max="12289" width="10.21875" style="49" customWidth="1"/>
    <col min="12290" max="12290" width="13.5546875" style="49" customWidth="1"/>
    <col min="12291" max="12291" width="14" style="49" bestFit="1" customWidth="1"/>
    <col min="12292" max="12292" width="12.5546875" style="49" customWidth="1"/>
    <col min="12293" max="12294" width="12.33203125" style="49" customWidth="1"/>
    <col min="12295" max="12295" width="11.77734375" style="49" customWidth="1"/>
    <col min="12296" max="12296" width="5.33203125" style="49" bestFit="1" customWidth="1"/>
    <col min="12297" max="12297" width="6.6640625" style="49" bestFit="1" customWidth="1"/>
    <col min="12298" max="12298" width="9" style="49" bestFit="1" customWidth="1"/>
    <col min="12299" max="12299" width="8.44140625" style="49" bestFit="1" customWidth="1"/>
    <col min="12300" max="12544" width="8" style="49"/>
    <col min="12545" max="12545" width="10.21875" style="49" customWidth="1"/>
    <col min="12546" max="12546" width="13.5546875" style="49" customWidth="1"/>
    <col min="12547" max="12547" width="14" style="49" bestFit="1" customWidth="1"/>
    <col min="12548" max="12548" width="12.5546875" style="49" customWidth="1"/>
    <col min="12549" max="12550" width="12.33203125" style="49" customWidth="1"/>
    <col min="12551" max="12551" width="11.77734375" style="49" customWidth="1"/>
    <col min="12552" max="12552" width="5.33203125" style="49" bestFit="1" customWidth="1"/>
    <col min="12553" max="12553" width="6.6640625" style="49" bestFit="1" customWidth="1"/>
    <col min="12554" max="12554" width="9" style="49" bestFit="1" customWidth="1"/>
    <col min="12555" max="12555" width="8.44140625" style="49" bestFit="1" customWidth="1"/>
    <col min="12556" max="12800" width="8" style="49"/>
    <col min="12801" max="12801" width="10.21875" style="49" customWidth="1"/>
    <col min="12802" max="12802" width="13.5546875" style="49" customWidth="1"/>
    <col min="12803" max="12803" width="14" style="49" bestFit="1" customWidth="1"/>
    <col min="12804" max="12804" width="12.5546875" style="49" customWidth="1"/>
    <col min="12805" max="12806" width="12.33203125" style="49" customWidth="1"/>
    <col min="12807" max="12807" width="11.77734375" style="49" customWidth="1"/>
    <col min="12808" max="12808" width="5.33203125" style="49" bestFit="1" customWidth="1"/>
    <col min="12809" max="12809" width="6.6640625" style="49" bestFit="1" customWidth="1"/>
    <col min="12810" max="12810" width="9" style="49" bestFit="1" customWidth="1"/>
    <col min="12811" max="12811" width="8.44140625" style="49" bestFit="1" customWidth="1"/>
    <col min="12812" max="13056" width="8" style="49"/>
    <col min="13057" max="13057" width="10.21875" style="49" customWidth="1"/>
    <col min="13058" max="13058" width="13.5546875" style="49" customWidth="1"/>
    <col min="13059" max="13059" width="14" style="49" bestFit="1" customWidth="1"/>
    <col min="13060" max="13060" width="12.5546875" style="49" customWidth="1"/>
    <col min="13061" max="13062" width="12.33203125" style="49" customWidth="1"/>
    <col min="13063" max="13063" width="11.77734375" style="49" customWidth="1"/>
    <col min="13064" max="13064" width="5.33203125" style="49" bestFit="1" customWidth="1"/>
    <col min="13065" max="13065" width="6.6640625" style="49" bestFit="1" customWidth="1"/>
    <col min="13066" max="13066" width="9" style="49" bestFit="1" customWidth="1"/>
    <col min="13067" max="13067" width="8.44140625" style="49" bestFit="1" customWidth="1"/>
    <col min="13068" max="13312" width="8" style="49"/>
    <col min="13313" max="13313" width="10.21875" style="49" customWidth="1"/>
    <col min="13314" max="13314" width="13.5546875" style="49" customWidth="1"/>
    <col min="13315" max="13315" width="14" style="49" bestFit="1" customWidth="1"/>
    <col min="13316" max="13316" width="12.5546875" style="49" customWidth="1"/>
    <col min="13317" max="13318" width="12.33203125" style="49" customWidth="1"/>
    <col min="13319" max="13319" width="11.77734375" style="49" customWidth="1"/>
    <col min="13320" max="13320" width="5.33203125" style="49" bestFit="1" customWidth="1"/>
    <col min="13321" max="13321" width="6.6640625" style="49" bestFit="1" customWidth="1"/>
    <col min="13322" max="13322" width="9" style="49" bestFit="1" customWidth="1"/>
    <col min="13323" max="13323" width="8.44140625" style="49" bestFit="1" customWidth="1"/>
    <col min="13324" max="13568" width="8" style="49"/>
    <col min="13569" max="13569" width="10.21875" style="49" customWidth="1"/>
    <col min="13570" max="13570" width="13.5546875" style="49" customWidth="1"/>
    <col min="13571" max="13571" width="14" style="49" bestFit="1" customWidth="1"/>
    <col min="13572" max="13572" width="12.5546875" style="49" customWidth="1"/>
    <col min="13573" max="13574" width="12.33203125" style="49" customWidth="1"/>
    <col min="13575" max="13575" width="11.77734375" style="49" customWidth="1"/>
    <col min="13576" max="13576" width="5.33203125" style="49" bestFit="1" customWidth="1"/>
    <col min="13577" max="13577" width="6.6640625" style="49" bestFit="1" customWidth="1"/>
    <col min="13578" max="13578" width="9" style="49" bestFit="1" customWidth="1"/>
    <col min="13579" max="13579" width="8.44140625" style="49" bestFit="1" customWidth="1"/>
    <col min="13580" max="13824" width="8" style="49"/>
    <col min="13825" max="13825" width="10.21875" style="49" customWidth="1"/>
    <col min="13826" max="13826" width="13.5546875" style="49" customWidth="1"/>
    <col min="13827" max="13827" width="14" style="49" bestFit="1" customWidth="1"/>
    <col min="13828" max="13828" width="12.5546875" style="49" customWidth="1"/>
    <col min="13829" max="13830" width="12.33203125" style="49" customWidth="1"/>
    <col min="13831" max="13831" width="11.77734375" style="49" customWidth="1"/>
    <col min="13832" max="13832" width="5.33203125" style="49" bestFit="1" customWidth="1"/>
    <col min="13833" max="13833" width="6.6640625" style="49" bestFit="1" customWidth="1"/>
    <col min="13834" max="13834" width="9" style="49" bestFit="1" customWidth="1"/>
    <col min="13835" max="13835" width="8.44140625" style="49" bestFit="1" customWidth="1"/>
    <col min="13836" max="14080" width="8" style="49"/>
    <col min="14081" max="14081" width="10.21875" style="49" customWidth="1"/>
    <col min="14082" max="14082" width="13.5546875" style="49" customWidth="1"/>
    <col min="14083" max="14083" width="14" style="49" bestFit="1" customWidth="1"/>
    <col min="14084" max="14084" width="12.5546875" style="49" customWidth="1"/>
    <col min="14085" max="14086" width="12.33203125" style="49" customWidth="1"/>
    <col min="14087" max="14087" width="11.77734375" style="49" customWidth="1"/>
    <col min="14088" max="14088" width="5.33203125" style="49" bestFit="1" customWidth="1"/>
    <col min="14089" max="14089" width="6.6640625" style="49" bestFit="1" customWidth="1"/>
    <col min="14090" max="14090" width="9" style="49" bestFit="1" customWidth="1"/>
    <col min="14091" max="14091" width="8.44140625" style="49" bestFit="1" customWidth="1"/>
    <col min="14092" max="14336" width="8" style="49"/>
    <col min="14337" max="14337" width="10.21875" style="49" customWidth="1"/>
    <col min="14338" max="14338" width="13.5546875" style="49" customWidth="1"/>
    <col min="14339" max="14339" width="14" style="49" bestFit="1" customWidth="1"/>
    <col min="14340" max="14340" width="12.5546875" style="49" customWidth="1"/>
    <col min="14341" max="14342" width="12.33203125" style="49" customWidth="1"/>
    <col min="14343" max="14343" width="11.77734375" style="49" customWidth="1"/>
    <col min="14344" max="14344" width="5.33203125" style="49" bestFit="1" customWidth="1"/>
    <col min="14345" max="14345" width="6.6640625" style="49" bestFit="1" customWidth="1"/>
    <col min="14346" max="14346" width="9" style="49" bestFit="1" customWidth="1"/>
    <col min="14347" max="14347" width="8.44140625" style="49" bestFit="1" customWidth="1"/>
    <col min="14348" max="14592" width="8" style="49"/>
    <col min="14593" max="14593" width="10.21875" style="49" customWidth="1"/>
    <col min="14594" max="14594" width="13.5546875" style="49" customWidth="1"/>
    <col min="14595" max="14595" width="14" style="49" bestFit="1" customWidth="1"/>
    <col min="14596" max="14596" width="12.5546875" style="49" customWidth="1"/>
    <col min="14597" max="14598" width="12.33203125" style="49" customWidth="1"/>
    <col min="14599" max="14599" width="11.77734375" style="49" customWidth="1"/>
    <col min="14600" max="14600" width="5.33203125" style="49" bestFit="1" customWidth="1"/>
    <col min="14601" max="14601" width="6.6640625" style="49" bestFit="1" customWidth="1"/>
    <col min="14602" max="14602" width="9" style="49" bestFit="1" customWidth="1"/>
    <col min="14603" max="14603" width="8.44140625" style="49" bestFit="1" customWidth="1"/>
    <col min="14604" max="14848" width="8" style="49"/>
    <col min="14849" max="14849" width="10.21875" style="49" customWidth="1"/>
    <col min="14850" max="14850" width="13.5546875" style="49" customWidth="1"/>
    <col min="14851" max="14851" width="14" style="49" bestFit="1" customWidth="1"/>
    <col min="14852" max="14852" width="12.5546875" style="49" customWidth="1"/>
    <col min="14853" max="14854" width="12.33203125" style="49" customWidth="1"/>
    <col min="14855" max="14855" width="11.77734375" style="49" customWidth="1"/>
    <col min="14856" max="14856" width="5.33203125" style="49" bestFit="1" customWidth="1"/>
    <col min="14857" max="14857" width="6.6640625" style="49" bestFit="1" customWidth="1"/>
    <col min="14858" max="14858" width="9" style="49" bestFit="1" customWidth="1"/>
    <col min="14859" max="14859" width="8.44140625" style="49" bestFit="1" customWidth="1"/>
    <col min="14860" max="15104" width="8" style="49"/>
    <col min="15105" max="15105" width="10.21875" style="49" customWidth="1"/>
    <col min="15106" max="15106" width="13.5546875" style="49" customWidth="1"/>
    <col min="15107" max="15107" width="14" style="49" bestFit="1" customWidth="1"/>
    <col min="15108" max="15108" width="12.5546875" style="49" customWidth="1"/>
    <col min="15109" max="15110" width="12.33203125" style="49" customWidth="1"/>
    <col min="15111" max="15111" width="11.77734375" style="49" customWidth="1"/>
    <col min="15112" max="15112" width="5.33203125" style="49" bestFit="1" customWidth="1"/>
    <col min="15113" max="15113" width="6.6640625" style="49" bestFit="1" customWidth="1"/>
    <col min="15114" max="15114" width="9" style="49" bestFit="1" customWidth="1"/>
    <col min="15115" max="15115" width="8.44140625" style="49" bestFit="1" customWidth="1"/>
    <col min="15116" max="15360" width="8" style="49"/>
    <col min="15361" max="15361" width="10.21875" style="49" customWidth="1"/>
    <col min="15362" max="15362" width="13.5546875" style="49" customWidth="1"/>
    <col min="15363" max="15363" width="14" style="49" bestFit="1" customWidth="1"/>
    <col min="15364" max="15364" width="12.5546875" style="49" customWidth="1"/>
    <col min="15365" max="15366" width="12.33203125" style="49" customWidth="1"/>
    <col min="15367" max="15367" width="11.77734375" style="49" customWidth="1"/>
    <col min="15368" max="15368" width="5.33203125" style="49" bestFit="1" customWidth="1"/>
    <col min="15369" max="15369" width="6.6640625" style="49" bestFit="1" customWidth="1"/>
    <col min="15370" max="15370" width="9" style="49" bestFit="1" customWidth="1"/>
    <col min="15371" max="15371" width="8.44140625" style="49" bestFit="1" customWidth="1"/>
    <col min="15372" max="15616" width="8" style="49"/>
    <col min="15617" max="15617" width="10.21875" style="49" customWidth="1"/>
    <col min="15618" max="15618" width="13.5546875" style="49" customWidth="1"/>
    <col min="15619" max="15619" width="14" style="49" bestFit="1" customWidth="1"/>
    <col min="15620" max="15620" width="12.5546875" style="49" customWidth="1"/>
    <col min="15621" max="15622" width="12.33203125" style="49" customWidth="1"/>
    <col min="15623" max="15623" width="11.77734375" style="49" customWidth="1"/>
    <col min="15624" max="15624" width="5.33203125" style="49" bestFit="1" customWidth="1"/>
    <col min="15625" max="15625" width="6.6640625" style="49" bestFit="1" customWidth="1"/>
    <col min="15626" max="15626" width="9" style="49" bestFit="1" customWidth="1"/>
    <col min="15627" max="15627" width="8.44140625" style="49" bestFit="1" customWidth="1"/>
    <col min="15628" max="15872" width="8" style="49"/>
    <col min="15873" max="15873" width="10.21875" style="49" customWidth="1"/>
    <col min="15874" max="15874" width="13.5546875" style="49" customWidth="1"/>
    <col min="15875" max="15875" width="14" style="49" bestFit="1" customWidth="1"/>
    <col min="15876" max="15876" width="12.5546875" style="49" customWidth="1"/>
    <col min="15877" max="15878" width="12.33203125" style="49" customWidth="1"/>
    <col min="15879" max="15879" width="11.77734375" style="49" customWidth="1"/>
    <col min="15880" max="15880" width="5.33203125" style="49" bestFit="1" customWidth="1"/>
    <col min="15881" max="15881" width="6.6640625" style="49" bestFit="1" customWidth="1"/>
    <col min="15882" max="15882" width="9" style="49" bestFit="1" customWidth="1"/>
    <col min="15883" max="15883" width="8.44140625" style="49" bestFit="1" customWidth="1"/>
    <col min="15884" max="16128" width="8" style="49"/>
    <col min="16129" max="16129" width="10.21875" style="49" customWidth="1"/>
    <col min="16130" max="16130" width="13.5546875" style="49" customWidth="1"/>
    <col min="16131" max="16131" width="14" style="49" bestFit="1" customWidth="1"/>
    <col min="16132" max="16132" width="12.5546875" style="49" customWidth="1"/>
    <col min="16133" max="16134" width="12.33203125" style="49" customWidth="1"/>
    <col min="16135" max="16135" width="11.77734375" style="49" customWidth="1"/>
    <col min="16136" max="16136" width="5.33203125" style="49" bestFit="1" customWidth="1"/>
    <col min="16137" max="16137" width="6.6640625" style="49" bestFit="1" customWidth="1"/>
    <col min="16138" max="16138" width="9" style="49" bestFit="1" customWidth="1"/>
    <col min="16139" max="16139" width="8.44140625" style="49" bestFit="1" customWidth="1"/>
    <col min="16140" max="16384" width="8" style="49"/>
  </cols>
  <sheetData>
    <row r="1" spans="1:10" x14ac:dyDescent="0.3">
      <c r="A1" s="48" t="s">
        <v>152</v>
      </c>
    </row>
    <row r="2" spans="1:10" ht="31.5" x14ac:dyDescent="0.3">
      <c r="A2" s="358" t="s">
        <v>206</v>
      </c>
      <c r="B2" s="358"/>
      <c r="C2" s="358"/>
      <c r="D2" s="358"/>
      <c r="E2" s="358"/>
      <c r="F2" s="358"/>
      <c r="G2" s="358"/>
      <c r="H2" s="358"/>
      <c r="I2" s="358"/>
      <c r="J2" s="358"/>
    </row>
    <row r="3" spans="1:10" x14ac:dyDescent="0.3">
      <c r="A3" s="50"/>
    </row>
    <row r="4" spans="1:10" ht="18.75" x14ac:dyDescent="0.3">
      <c r="A4" s="51" t="s">
        <v>153</v>
      </c>
      <c r="B4" s="52"/>
      <c r="C4" s="48"/>
      <c r="D4" s="48"/>
      <c r="E4" s="48"/>
      <c r="F4" s="48"/>
      <c r="G4" s="48"/>
      <c r="H4" s="48"/>
      <c r="I4" s="48"/>
      <c r="J4" s="48"/>
    </row>
    <row r="5" spans="1:10" ht="17.25" thickBot="1" x14ac:dyDescent="0.35">
      <c r="A5" s="53" t="s">
        <v>11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7.25" thickBot="1" x14ac:dyDescent="0.35">
      <c r="A6" s="54" t="s">
        <v>154</v>
      </c>
      <c r="B6" s="55" t="s">
        <v>155</v>
      </c>
      <c r="C6" s="55" t="s">
        <v>156</v>
      </c>
      <c r="D6" s="55" t="s">
        <v>157</v>
      </c>
      <c r="E6" s="55" t="s">
        <v>158</v>
      </c>
      <c r="F6" s="55" t="s">
        <v>159</v>
      </c>
      <c r="G6" s="56" t="s">
        <v>160</v>
      </c>
      <c r="H6" s="48"/>
      <c r="I6" s="48"/>
      <c r="J6" s="48"/>
    </row>
    <row r="7" spans="1:10" ht="27.75" thickTop="1" x14ac:dyDescent="0.3">
      <c r="A7" s="57" t="s">
        <v>161</v>
      </c>
      <c r="B7" s="58">
        <v>269.63</v>
      </c>
      <c r="C7" s="59">
        <v>4533160790</v>
      </c>
      <c r="D7" s="59">
        <v>125400000</v>
      </c>
      <c r="E7" s="59">
        <v>33745990</v>
      </c>
      <c r="F7" s="59">
        <v>94527170</v>
      </c>
      <c r="G7" s="60" t="s">
        <v>162</v>
      </c>
      <c r="H7" s="48"/>
      <c r="I7" s="48"/>
      <c r="J7" s="48"/>
    </row>
    <row r="8" spans="1:10" ht="17.25" thickBot="1" x14ac:dyDescent="0.35">
      <c r="A8" s="61" t="s">
        <v>163</v>
      </c>
      <c r="B8" s="62">
        <v>8654</v>
      </c>
      <c r="C8" s="63">
        <v>891871100</v>
      </c>
      <c r="D8" s="63">
        <v>9300000</v>
      </c>
      <c r="E8" s="63">
        <v>1925680</v>
      </c>
      <c r="F8" s="63">
        <v>7374320</v>
      </c>
      <c r="G8" s="64"/>
      <c r="H8" s="48"/>
      <c r="I8" s="48"/>
      <c r="J8" s="48"/>
    </row>
    <row r="9" spans="1:10" x14ac:dyDescent="0.3">
      <c r="A9" s="65"/>
      <c r="B9" s="66"/>
      <c r="C9" s="67"/>
      <c r="D9" s="67"/>
      <c r="E9" s="67"/>
      <c r="F9" s="67"/>
      <c r="G9" s="65"/>
      <c r="H9" s="48"/>
      <c r="I9" s="48"/>
      <c r="J9" s="48"/>
    </row>
    <row r="10" spans="1:10" x14ac:dyDescent="0.3">
      <c r="A10" s="65"/>
      <c r="B10" s="66"/>
      <c r="C10" s="67"/>
      <c r="D10" s="67"/>
      <c r="E10" s="67"/>
      <c r="F10" s="67"/>
      <c r="G10" s="65"/>
      <c r="H10" s="48"/>
      <c r="I10" s="48"/>
      <c r="J10" s="48"/>
    </row>
    <row r="11" spans="1:10" ht="19.5" thickBot="1" x14ac:dyDescent="0.35">
      <c r="A11" s="51" t="s">
        <v>164</v>
      </c>
      <c r="B11" s="66"/>
      <c r="C11" s="67"/>
      <c r="D11" s="67"/>
      <c r="E11" s="67"/>
      <c r="F11" s="67"/>
      <c r="G11" s="65"/>
      <c r="H11" s="48"/>
      <c r="I11" s="48"/>
      <c r="J11" s="48"/>
    </row>
    <row r="12" spans="1:10" ht="17.25" thickBot="1" x14ac:dyDescent="0.35">
      <c r="A12" s="54" t="s">
        <v>154</v>
      </c>
      <c r="B12" s="55" t="s">
        <v>165</v>
      </c>
      <c r="C12" s="55" t="s">
        <v>166</v>
      </c>
      <c r="D12" s="55" t="s">
        <v>157</v>
      </c>
      <c r="E12" s="55" t="s">
        <v>158</v>
      </c>
      <c r="F12" s="55" t="s">
        <v>159</v>
      </c>
      <c r="G12" s="56" t="s">
        <v>22</v>
      </c>
      <c r="H12" s="48"/>
      <c r="I12" s="48"/>
      <c r="J12" s="48"/>
    </row>
    <row r="13" spans="1:10" ht="18" thickTop="1" thickBot="1" x14ac:dyDescent="0.35">
      <c r="A13" s="61" t="s">
        <v>167</v>
      </c>
      <c r="B13" s="68">
        <v>100000000</v>
      </c>
      <c r="C13" s="227">
        <f>SUM(D13/B13)</f>
        <v>1.5438149999999999E-2</v>
      </c>
      <c r="D13" s="63">
        <v>1543815</v>
      </c>
      <c r="E13" s="63">
        <v>237740</v>
      </c>
      <c r="F13" s="63">
        <f>SUM(D13-E13)</f>
        <v>1306075</v>
      </c>
      <c r="G13" s="64"/>
      <c r="H13" s="48"/>
      <c r="I13" s="48"/>
      <c r="J13" s="48"/>
    </row>
    <row r="14" spans="1:10" x14ac:dyDescent="0.3">
      <c r="A14" s="69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8.75" x14ac:dyDescent="0.3">
      <c r="A15" s="51" t="s">
        <v>168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17.25" thickBot="1" x14ac:dyDescent="0.35">
      <c r="A16" s="53" t="s">
        <v>11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x14ac:dyDescent="0.3">
      <c r="A17" s="70" t="s">
        <v>169</v>
      </c>
      <c r="B17" s="359" t="s">
        <v>159</v>
      </c>
      <c r="C17" s="362" t="s">
        <v>170</v>
      </c>
      <c r="D17" s="363"/>
      <c r="E17" s="363"/>
      <c r="F17" s="363"/>
      <c r="G17" s="363"/>
      <c r="H17" s="363"/>
      <c r="I17" s="364"/>
      <c r="J17" s="365" t="s">
        <v>112</v>
      </c>
    </row>
    <row r="18" spans="1:10" x14ac:dyDescent="0.3">
      <c r="A18" s="71" t="s">
        <v>171</v>
      </c>
      <c r="B18" s="360"/>
      <c r="C18" s="72" t="s">
        <v>172</v>
      </c>
      <c r="D18" s="72" t="s">
        <v>173</v>
      </c>
      <c r="E18" s="368" t="s">
        <v>174</v>
      </c>
      <c r="F18" s="72" t="s">
        <v>175</v>
      </c>
      <c r="G18" s="72" t="s">
        <v>176</v>
      </c>
      <c r="H18" s="72" t="s">
        <v>177</v>
      </c>
      <c r="I18" s="368" t="s">
        <v>178</v>
      </c>
      <c r="J18" s="366"/>
    </row>
    <row r="19" spans="1:10" ht="17.25" thickBot="1" x14ac:dyDescent="0.35">
      <c r="A19" s="73"/>
      <c r="B19" s="361"/>
      <c r="C19" s="74" t="s">
        <v>179</v>
      </c>
      <c r="D19" s="74" t="s">
        <v>180</v>
      </c>
      <c r="E19" s="361"/>
      <c r="F19" s="74" t="s">
        <v>181</v>
      </c>
      <c r="G19" s="74" t="s">
        <v>182</v>
      </c>
      <c r="H19" s="74" t="s">
        <v>180</v>
      </c>
      <c r="I19" s="361"/>
      <c r="J19" s="367"/>
    </row>
    <row r="20" spans="1:10" ht="17.25" thickTop="1" x14ac:dyDescent="0.3">
      <c r="A20" s="75" t="s">
        <v>161</v>
      </c>
      <c r="B20" s="76">
        <f>SUM(F7)</f>
        <v>94527170</v>
      </c>
      <c r="C20" s="77">
        <v>79610000</v>
      </c>
      <c r="D20" s="77"/>
      <c r="E20" s="78"/>
      <c r="F20" s="77"/>
      <c r="G20" s="78"/>
      <c r="H20" s="77"/>
      <c r="I20" s="78"/>
      <c r="J20" s="79">
        <f>SUM(C20:I20)</f>
        <v>79610000</v>
      </c>
    </row>
    <row r="21" spans="1:10" x14ac:dyDescent="0.3">
      <c r="A21" s="80" t="s">
        <v>163</v>
      </c>
      <c r="B21" s="81">
        <v>9300000</v>
      </c>
      <c r="C21" s="82"/>
      <c r="D21" s="82">
        <v>9300000</v>
      </c>
      <c r="E21" s="83"/>
      <c r="F21" s="82"/>
      <c r="G21" s="83"/>
      <c r="H21" s="83"/>
      <c r="I21" s="83"/>
      <c r="J21" s="84">
        <f>SUM(C21:I21)</f>
        <v>9300000</v>
      </c>
    </row>
    <row r="22" spans="1:10" x14ac:dyDescent="0.3">
      <c r="A22" s="85" t="s">
        <v>183</v>
      </c>
      <c r="B22" s="86">
        <f>SUM(F13)</f>
        <v>1306075</v>
      </c>
      <c r="C22" s="82"/>
      <c r="D22" s="82">
        <v>2050974</v>
      </c>
      <c r="E22" s="87"/>
      <c r="F22" s="88"/>
      <c r="G22" s="87"/>
      <c r="H22" s="87"/>
      <c r="I22" s="87"/>
      <c r="J22" s="89">
        <f>SUM(C22:I22)</f>
        <v>2050974</v>
      </c>
    </row>
    <row r="23" spans="1:10" ht="17.25" thickBot="1" x14ac:dyDescent="0.35">
      <c r="A23" s="90" t="s">
        <v>112</v>
      </c>
      <c r="B23" s="91">
        <f>SUM(B20:B22)</f>
        <v>105133245</v>
      </c>
      <c r="C23" s="91">
        <f>SUM(C20:C22)</f>
        <v>79610000</v>
      </c>
      <c r="D23" s="91">
        <f t="shared" ref="D23:I23" si="0">SUM(D20:D22)</f>
        <v>11350974</v>
      </c>
      <c r="E23" s="91">
        <f t="shared" si="0"/>
        <v>0</v>
      </c>
      <c r="F23" s="91">
        <f t="shared" si="0"/>
        <v>0</v>
      </c>
      <c r="G23" s="91">
        <f t="shared" si="0"/>
        <v>0</v>
      </c>
      <c r="H23" s="91">
        <f t="shared" si="0"/>
        <v>0</v>
      </c>
      <c r="I23" s="91">
        <f t="shared" si="0"/>
        <v>0</v>
      </c>
      <c r="J23" s="92">
        <f t="shared" ref="J23" si="1">SUM(J20:J22)</f>
        <v>90960974</v>
      </c>
    </row>
  </sheetData>
  <mergeCells count="6">
    <mergeCell ref="A2:J2"/>
    <mergeCell ref="B17:B19"/>
    <mergeCell ref="C17:I17"/>
    <mergeCell ref="J17:J19"/>
    <mergeCell ref="E18:E19"/>
    <mergeCell ref="I18:I19"/>
  </mergeCells>
  <phoneticPr fontId="25" type="noConversion"/>
  <pageMargins left="0.69972223043441772" right="0.69972223043441772" top="0.75" bottom="0.75" header="0.30000001192092896" footer="0.300000011920928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115" zoomScaleNormal="115" zoomScaleSheetLayoutView="75" workbookViewId="0">
      <selection activeCell="M12" sqref="M12:N12"/>
    </sheetView>
  </sheetViews>
  <sheetFormatPr defaultColWidth="8" defaultRowHeight="17.25" x14ac:dyDescent="0.3"/>
  <cols>
    <col min="1" max="1" width="8" style="15" customWidth="1"/>
    <col min="2" max="2" width="4.21875" style="15" bestFit="1" customWidth="1"/>
    <col min="3" max="4" width="4.21875" style="15" customWidth="1"/>
    <col min="5" max="5" width="3.5546875" style="15" customWidth="1"/>
    <col min="6" max="6" width="4.77734375" style="15" bestFit="1" customWidth="1"/>
    <col min="7" max="9" width="3.5546875" style="15" customWidth="1"/>
    <col min="10" max="10" width="5.6640625" style="15" bestFit="1" customWidth="1"/>
    <col min="11" max="18" width="3.5546875" style="15" customWidth="1"/>
    <col min="19" max="19" width="7.77734375" style="15" bestFit="1" customWidth="1"/>
    <col min="20" max="256" width="8" style="15"/>
    <col min="257" max="257" width="8" style="15" customWidth="1"/>
    <col min="258" max="258" width="4.21875" style="15" bestFit="1" customWidth="1"/>
    <col min="259" max="260" width="4.21875" style="15" customWidth="1"/>
    <col min="261" max="261" width="3.5546875" style="15" customWidth="1"/>
    <col min="262" max="262" width="4.77734375" style="15" bestFit="1" customWidth="1"/>
    <col min="263" max="265" width="3.5546875" style="15" customWidth="1"/>
    <col min="266" max="266" width="5.6640625" style="15" bestFit="1" customWidth="1"/>
    <col min="267" max="274" width="3.5546875" style="15" customWidth="1"/>
    <col min="275" max="275" width="7.77734375" style="15" bestFit="1" customWidth="1"/>
    <col min="276" max="512" width="8" style="15"/>
    <col min="513" max="513" width="8" style="15" customWidth="1"/>
    <col min="514" max="514" width="4.21875" style="15" bestFit="1" customWidth="1"/>
    <col min="515" max="516" width="4.21875" style="15" customWidth="1"/>
    <col min="517" max="517" width="3.5546875" style="15" customWidth="1"/>
    <col min="518" max="518" width="4.77734375" style="15" bestFit="1" customWidth="1"/>
    <col min="519" max="521" width="3.5546875" style="15" customWidth="1"/>
    <col min="522" max="522" width="5.6640625" style="15" bestFit="1" customWidth="1"/>
    <col min="523" max="530" width="3.5546875" style="15" customWidth="1"/>
    <col min="531" max="531" width="7.77734375" style="15" bestFit="1" customWidth="1"/>
    <col min="532" max="768" width="8" style="15"/>
    <col min="769" max="769" width="8" style="15" customWidth="1"/>
    <col min="770" max="770" width="4.21875" style="15" bestFit="1" customWidth="1"/>
    <col min="771" max="772" width="4.21875" style="15" customWidth="1"/>
    <col min="773" max="773" width="3.5546875" style="15" customWidth="1"/>
    <col min="774" max="774" width="4.77734375" style="15" bestFit="1" customWidth="1"/>
    <col min="775" max="777" width="3.5546875" style="15" customWidth="1"/>
    <col min="778" max="778" width="5.6640625" style="15" bestFit="1" customWidth="1"/>
    <col min="779" max="786" width="3.5546875" style="15" customWidth="1"/>
    <col min="787" max="787" width="7.77734375" style="15" bestFit="1" customWidth="1"/>
    <col min="788" max="1024" width="8" style="15"/>
    <col min="1025" max="1025" width="8" style="15" customWidth="1"/>
    <col min="1026" max="1026" width="4.21875" style="15" bestFit="1" customWidth="1"/>
    <col min="1027" max="1028" width="4.21875" style="15" customWidth="1"/>
    <col min="1029" max="1029" width="3.5546875" style="15" customWidth="1"/>
    <col min="1030" max="1030" width="4.77734375" style="15" bestFit="1" customWidth="1"/>
    <col min="1031" max="1033" width="3.5546875" style="15" customWidth="1"/>
    <col min="1034" max="1034" width="5.6640625" style="15" bestFit="1" customWidth="1"/>
    <col min="1035" max="1042" width="3.5546875" style="15" customWidth="1"/>
    <col min="1043" max="1043" width="7.77734375" style="15" bestFit="1" customWidth="1"/>
    <col min="1044" max="1280" width="8" style="15"/>
    <col min="1281" max="1281" width="8" style="15" customWidth="1"/>
    <col min="1282" max="1282" width="4.21875" style="15" bestFit="1" customWidth="1"/>
    <col min="1283" max="1284" width="4.21875" style="15" customWidth="1"/>
    <col min="1285" max="1285" width="3.5546875" style="15" customWidth="1"/>
    <col min="1286" max="1286" width="4.77734375" style="15" bestFit="1" customWidth="1"/>
    <col min="1287" max="1289" width="3.5546875" style="15" customWidth="1"/>
    <col min="1290" max="1290" width="5.6640625" style="15" bestFit="1" customWidth="1"/>
    <col min="1291" max="1298" width="3.5546875" style="15" customWidth="1"/>
    <col min="1299" max="1299" width="7.77734375" style="15" bestFit="1" customWidth="1"/>
    <col min="1300" max="1536" width="8" style="15"/>
    <col min="1537" max="1537" width="8" style="15" customWidth="1"/>
    <col min="1538" max="1538" width="4.21875" style="15" bestFit="1" customWidth="1"/>
    <col min="1539" max="1540" width="4.21875" style="15" customWidth="1"/>
    <col min="1541" max="1541" width="3.5546875" style="15" customWidth="1"/>
    <col min="1542" max="1542" width="4.77734375" style="15" bestFit="1" customWidth="1"/>
    <col min="1543" max="1545" width="3.5546875" style="15" customWidth="1"/>
    <col min="1546" max="1546" width="5.6640625" style="15" bestFit="1" customWidth="1"/>
    <col min="1547" max="1554" width="3.5546875" style="15" customWidth="1"/>
    <col min="1555" max="1555" width="7.77734375" style="15" bestFit="1" customWidth="1"/>
    <col min="1556" max="1792" width="8" style="15"/>
    <col min="1793" max="1793" width="8" style="15" customWidth="1"/>
    <col min="1794" max="1794" width="4.21875" style="15" bestFit="1" customWidth="1"/>
    <col min="1795" max="1796" width="4.21875" style="15" customWidth="1"/>
    <col min="1797" max="1797" width="3.5546875" style="15" customWidth="1"/>
    <col min="1798" max="1798" width="4.77734375" style="15" bestFit="1" customWidth="1"/>
    <col min="1799" max="1801" width="3.5546875" style="15" customWidth="1"/>
    <col min="1802" max="1802" width="5.6640625" style="15" bestFit="1" customWidth="1"/>
    <col min="1803" max="1810" width="3.5546875" style="15" customWidth="1"/>
    <col min="1811" max="1811" width="7.77734375" style="15" bestFit="1" customWidth="1"/>
    <col min="1812" max="2048" width="8" style="15"/>
    <col min="2049" max="2049" width="8" style="15" customWidth="1"/>
    <col min="2050" max="2050" width="4.21875" style="15" bestFit="1" customWidth="1"/>
    <col min="2051" max="2052" width="4.21875" style="15" customWidth="1"/>
    <col min="2053" max="2053" width="3.5546875" style="15" customWidth="1"/>
    <col min="2054" max="2054" width="4.77734375" style="15" bestFit="1" customWidth="1"/>
    <col min="2055" max="2057" width="3.5546875" style="15" customWidth="1"/>
    <col min="2058" max="2058" width="5.6640625" style="15" bestFit="1" customWidth="1"/>
    <col min="2059" max="2066" width="3.5546875" style="15" customWidth="1"/>
    <col min="2067" max="2067" width="7.77734375" style="15" bestFit="1" customWidth="1"/>
    <col min="2068" max="2304" width="8" style="15"/>
    <col min="2305" max="2305" width="8" style="15" customWidth="1"/>
    <col min="2306" max="2306" width="4.21875" style="15" bestFit="1" customWidth="1"/>
    <col min="2307" max="2308" width="4.21875" style="15" customWidth="1"/>
    <col min="2309" max="2309" width="3.5546875" style="15" customWidth="1"/>
    <col min="2310" max="2310" width="4.77734375" style="15" bestFit="1" customWidth="1"/>
    <col min="2311" max="2313" width="3.5546875" style="15" customWidth="1"/>
    <col min="2314" max="2314" width="5.6640625" style="15" bestFit="1" customWidth="1"/>
    <col min="2315" max="2322" width="3.5546875" style="15" customWidth="1"/>
    <col min="2323" max="2323" width="7.77734375" style="15" bestFit="1" customWidth="1"/>
    <col min="2324" max="2560" width="8" style="15"/>
    <col min="2561" max="2561" width="8" style="15" customWidth="1"/>
    <col min="2562" max="2562" width="4.21875" style="15" bestFit="1" customWidth="1"/>
    <col min="2563" max="2564" width="4.21875" style="15" customWidth="1"/>
    <col min="2565" max="2565" width="3.5546875" style="15" customWidth="1"/>
    <col min="2566" max="2566" width="4.77734375" style="15" bestFit="1" customWidth="1"/>
    <col min="2567" max="2569" width="3.5546875" style="15" customWidth="1"/>
    <col min="2570" max="2570" width="5.6640625" style="15" bestFit="1" customWidth="1"/>
    <col min="2571" max="2578" width="3.5546875" style="15" customWidth="1"/>
    <col min="2579" max="2579" width="7.77734375" style="15" bestFit="1" customWidth="1"/>
    <col min="2580" max="2816" width="8" style="15"/>
    <col min="2817" max="2817" width="8" style="15" customWidth="1"/>
    <col min="2818" max="2818" width="4.21875" style="15" bestFit="1" customWidth="1"/>
    <col min="2819" max="2820" width="4.21875" style="15" customWidth="1"/>
    <col min="2821" max="2821" width="3.5546875" style="15" customWidth="1"/>
    <col min="2822" max="2822" width="4.77734375" style="15" bestFit="1" customWidth="1"/>
    <col min="2823" max="2825" width="3.5546875" style="15" customWidth="1"/>
    <col min="2826" max="2826" width="5.6640625" style="15" bestFit="1" customWidth="1"/>
    <col min="2827" max="2834" width="3.5546875" style="15" customWidth="1"/>
    <col min="2835" max="2835" width="7.77734375" style="15" bestFit="1" customWidth="1"/>
    <col min="2836" max="3072" width="8" style="15"/>
    <col min="3073" max="3073" width="8" style="15" customWidth="1"/>
    <col min="3074" max="3074" width="4.21875" style="15" bestFit="1" customWidth="1"/>
    <col min="3075" max="3076" width="4.21875" style="15" customWidth="1"/>
    <col min="3077" max="3077" width="3.5546875" style="15" customWidth="1"/>
    <col min="3078" max="3078" width="4.77734375" style="15" bestFit="1" customWidth="1"/>
    <col min="3079" max="3081" width="3.5546875" style="15" customWidth="1"/>
    <col min="3082" max="3082" width="5.6640625" style="15" bestFit="1" customWidth="1"/>
    <col min="3083" max="3090" width="3.5546875" style="15" customWidth="1"/>
    <col min="3091" max="3091" width="7.77734375" style="15" bestFit="1" customWidth="1"/>
    <col min="3092" max="3328" width="8" style="15"/>
    <col min="3329" max="3329" width="8" style="15" customWidth="1"/>
    <col min="3330" max="3330" width="4.21875" style="15" bestFit="1" customWidth="1"/>
    <col min="3331" max="3332" width="4.21875" style="15" customWidth="1"/>
    <col min="3333" max="3333" width="3.5546875" style="15" customWidth="1"/>
    <col min="3334" max="3334" width="4.77734375" style="15" bestFit="1" customWidth="1"/>
    <col min="3335" max="3337" width="3.5546875" style="15" customWidth="1"/>
    <col min="3338" max="3338" width="5.6640625" style="15" bestFit="1" customWidth="1"/>
    <col min="3339" max="3346" width="3.5546875" style="15" customWidth="1"/>
    <col min="3347" max="3347" width="7.77734375" style="15" bestFit="1" customWidth="1"/>
    <col min="3348" max="3584" width="8" style="15"/>
    <col min="3585" max="3585" width="8" style="15" customWidth="1"/>
    <col min="3586" max="3586" width="4.21875" style="15" bestFit="1" customWidth="1"/>
    <col min="3587" max="3588" width="4.21875" style="15" customWidth="1"/>
    <col min="3589" max="3589" width="3.5546875" style="15" customWidth="1"/>
    <col min="3590" max="3590" width="4.77734375" style="15" bestFit="1" customWidth="1"/>
    <col min="3591" max="3593" width="3.5546875" style="15" customWidth="1"/>
    <col min="3594" max="3594" width="5.6640625" style="15" bestFit="1" customWidth="1"/>
    <col min="3595" max="3602" width="3.5546875" style="15" customWidth="1"/>
    <col min="3603" max="3603" width="7.77734375" style="15" bestFit="1" customWidth="1"/>
    <col min="3604" max="3840" width="8" style="15"/>
    <col min="3841" max="3841" width="8" style="15" customWidth="1"/>
    <col min="3842" max="3842" width="4.21875" style="15" bestFit="1" customWidth="1"/>
    <col min="3843" max="3844" width="4.21875" style="15" customWidth="1"/>
    <col min="3845" max="3845" width="3.5546875" style="15" customWidth="1"/>
    <col min="3846" max="3846" width="4.77734375" style="15" bestFit="1" customWidth="1"/>
    <col min="3847" max="3849" width="3.5546875" style="15" customWidth="1"/>
    <col min="3850" max="3850" width="5.6640625" style="15" bestFit="1" customWidth="1"/>
    <col min="3851" max="3858" width="3.5546875" style="15" customWidth="1"/>
    <col min="3859" max="3859" width="7.77734375" style="15" bestFit="1" customWidth="1"/>
    <col min="3860" max="4096" width="8" style="15"/>
    <col min="4097" max="4097" width="8" style="15" customWidth="1"/>
    <col min="4098" max="4098" width="4.21875" style="15" bestFit="1" customWidth="1"/>
    <col min="4099" max="4100" width="4.21875" style="15" customWidth="1"/>
    <col min="4101" max="4101" width="3.5546875" style="15" customWidth="1"/>
    <col min="4102" max="4102" width="4.77734375" style="15" bestFit="1" customWidth="1"/>
    <col min="4103" max="4105" width="3.5546875" style="15" customWidth="1"/>
    <col min="4106" max="4106" width="5.6640625" style="15" bestFit="1" customWidth="1"/>
    <col min="4107" max="4114" width="3.5546875" style="15" customWidth="1"/>
    <col min="4115" max="4115" width="7.77734375" style="15" bestFit="1" customWidth="1"/>
    <col min="4116" max="4352" width="8" style="15"/>
    <col min="4353" max="4353" width="8" style="15" customWidth="1"/>
    <col min="4354" max="4354" width="4.21875" style="15" bestFit="1" customWidth="1"/>
    <col min="4355" max="4356" width="4.21875" style="15" customWidth="1"/>
    <col min="4357" max="4357" width="3.5546875" style="15" customWidth="1"/>
    <col min="4358" max="4358" width="4.77734375" style="15" bestFit="1" customWidth="1"/>
    <col min="4359" max="4361" width="3.5546875" style="15" customWidth="1"/>
    <col min="4362" max="4362" width="5.6640625" style="15" bestFit="1" customWidth="1"/>
    <col min="4363" max="4370" width="3.5546875" style="15" customWidth="1"/>
    <col min="4371" max="4371" width="7.77734375" style="15" bestFit="1" customWidth="1"/>
    <col min="4372" max="4608" width="8" style="15"/>
    <col min="4609" max="4609" width="8" style="15" customWidth="1"/>
    <col min="4610" max="4610" width="4.21875" style="15" bestFit="1" customWidth="1"/>
    <col min="4611" max="4612" width="4.21875" style="15" customWidth="1"/>
    <col min="4613" max="4613" width="3.5546875" style="15" customWidth="1"/>
    <col min="4614" max="4614" width="4.77734375" style="15" bestFit="1" customWidth="1"/>
    <col min="4615" max="4617" width="3.5546875" style="15" customWidth="1"/>
    <col min="4618" max="4618" width="5.6640625" style="15" bestFit="1" customWidth="1"/>
    <col min="4619" max="4626" width="3.5546875" style="15" customWidth="1"/>
    <col min="4627" max="4627" width="7.77734375" style="15" bestFit="1" customWidth="1"/>
    <col min="4628" max="4864" width="8" style="15"/>
    <col min="4865" max="4865" width="8" style="15" customWidth="1"/>
    <col min="4866" max="4866" width="4.21875" style="15" bestFit="1" customWidth="1"/>
    <col min="4867" max="4868" width="4.21875" style="15" customWidth="1"/>
    <col min="4869" max="4869" width="3.5546875" style="15" customWidth="1"/>
    <col min="4870" max="4870" width="4.77734375" style="15" bestFit="1" customWidth="1"/>
    <col min="4871" max="4873" width="3.5546875" style="15" customWidth="1"/>
    <col min="4874" max="4874" width="5.6640625" style="15" bestFit="1" customWidth="1"/>
    <col min="4875" max="4882" width="3.5546875" style="15" customWidth="1"/>
    <col min="4883" max="4883" width="7.77734375" style="15" bestFit="1" customWidth="1"/>
    <col min="4884" max="5120" width="8" style="15"/>
    <col min="5121" max="5121" width="8" style="15" customWidth="1"/>
    <col min="5122" max="5122" width="4.21875" style="15" bestFit="1" customWidth="1"/>
    <col min="5123" max="5124" width="4.21875" style="15" customWidth="1"/>
    <col min="5125" max="5125" width="3.5546875" style="15" customWidth="1"/>
    <col min="5126" max="5126" width="4.77734375" style="15" bestFit="1" customWidth="1"/>
    <col min="5127" max="5129" width="3.5546875" style="15" customWidth="1"/>
    <col min="5130" max="5130" width="5.6640625" style="15" bestFit="1" customWidth="1"/>
    <col min="5131" max="5138" width="3.5546875" style="15" customWidth="1"/>
    <col min="5139" max="5139" width="7.77734375" style="15" bestFit="1" customWidth="1"/>
    <col min="5140" max="5376" width="8" style="15"/>
    <col min="5377" max="5377" width="8" style="15" customWidth="1"/>
    <col min="5378" max="5378" width="4.21875" style="15" bestFit="1" customWidth="1"/>
    <col min="5379" max="5380" width="4.21875" style="15" customWidth="1"/>
    <col min="5381" max="5381" width="3.5546875" style="15" customWidth="1"/>
    <col min="5382" max="5382" width="4.77734375" style="15" bestFit="1" customWidth="1"/>
    <col min="5383" max="5385" width="3.5546875" style="15" customWidth="1"/>
    <col min="5386" max="5386" width="5.6640625" style="15" bestFit="1" customWidth="1"/>
    <col min="5387" max="5394" width="3.5546875" style="15" customWidth="1"/>
    <col min="5395" max="5395" width="7.77734375" style="15" bestFit="1" customWidth="1"/>
    <col min="5396" max="5632" width="8" style="15"/>
    <col min="5633" max="5633" width="8" style="15" customWidth="1"/>
    <col min="5634" max="5634" width="4.21875" style="15" bestFit="1" customWidth="1"/>
    <col min="5635" max="5636" width="4.21875" style="15" customWidth="1"/>
    <col min="5637" max="5637" width="3.5546875" style="15" customWidth="1"/>
    <col min="5638" max="5638" width="4.77734375" style="15" bestFit="1" customWidth="1"/>
    <col min="5639" max="5641" width="3.5546875" style="15" customWidth="1"/>
    <col min="5642" max="5642" width="5.6640625" style="15" bestFit="1" customWidth="1"/>
    <col min="5643" max="5650" width="3.5546875" style="15" customWidth="1"/>
    <col min="5651" max="5651" width="7.77734375" style="15" bestFit="1" customWidth="1"/>
    <col min="5652" max="5888" width="8" style="15"/>
    <col min="5889" max="5889" width="8" style="15" customWidth="1"/>
    <col min="5890" max="5890" width="4.21875" style="15" bestFit="1" customWidth="1"/>
    <col min="5891" max="5892" width="4.21875" style="15" customWidth="1"/>
    <col min="5893" max="5893" width="3.5546875" style="15" customWidth="1"/>
    <col min="5894" max="5894" width="4.77734375" style="15" bestFit="1" customWidth="1"/>
    <col min="5895" max="5897" width="3.5546875" style="15" customWidth="1"/>
    <col min="5898" max="5898" width="5.6640625" style="15" bestFit="1" customWidth="1"/>
    <col min="5899" max="5906" width="3.5546875" style="15" customWidth="1"/>
    <col min="5907" max="5907" width="7.77734375" style="15" bestFit="1" customWidth="1"/>
    <col min="5908" max="6144" width="8" style="15"/>
    <col min="6145" max="6145" width="8" style="15" customWidth="1"/>
    <col min="6146" max="6146" width="4.21875" style="15" bestFit="1" customWidth="1"/>
    <col min="6147" max="6148" width="4.21875" style="15" customWidth="1"/>
    <col min="6149" max="6149" width="3.5546875" style="15" customWidth="1"/>
    <col min="6150" max="6150" width="4.77734375" style="15" bestFit="1" customWidth="1"/>
    <col min="6151" max="6153" width="3.5546875" style="15" customWidth="1"/>
    <col min="6154" max="6154" width="5.6640625" style="15" bestFit="1" customWidth="1"/>
    <col min="6155" max="6162" width="3.5546875" style="15" customWidth="1"/>
    <col min="6163" max="6163" width="7.77734375" style="15" bestFit="1" customWidth="1"/>
    <col min="6164" max="6400" width="8" style="15"/>
    <col min="6401" max="6401" width="8" style="15" customWidth="1"/>
    <col min="6402" max="6402" width="4.21875" style="15" bestFit="1" customWidth="1"/>
    <col min="6403" max="6404" width="4.21875" style="15" customWidth="1"/>
    <col min="6405" max="6405" width="3.5546875" style="15" customWidth="1"/>
    <col min="6406" max="6406" width="4.77734375" style="15" bestFit="1" customWidth="1"/>
    <col min="6407" max="6409" width="3.5546875" style="15" customWidth="1"/>
    <col min="6410" max="6410" width="5.6640625" style="15" bestFit="1" customWidth="1"/>
    <col min="6411" max="6418" width="3.5546875" style="15" customWidth="1"/>
    <col min="6419" max="6419" width="7.77734375" style="15" bestFit="1" customWidth="1"/>
    <col min="6420" max="6656" width="8" style="15"/>
    <col min="6657" max="6657" width="8" style="15" customWidth="1"/>
    <col min="6658" max="6658" width="4.21875" style="15" bestFit="1" customWidth="1"/>
    <col min="6659" max="6660" width="4.21875" style="15" customWidth="1"/>
    <col min="6661" max="6661" width="3.5546875" style="15" customWidth="1"/>
    <col min="6662" max="6662" width="4.77734375" style="15" bestFit="1" customWidth="1"/>
    <col min="6663" max="6665" width="3.5546875" style="15" customWidth="1"/>
    <col min="6666" max="6666" width="5.6640625" style="15" bestFit="1" customWidth="1"/>
    <col min="6667" max="6674" width="3.5546875" style="15" customWidth="1"/>
    <col min="6675" max="6675" width="7.77734375" style="15" bestFit="1" customWidth="1"/>
    <col min="6676" max="6912" width="8" style="15"/>
    <col min="6913" max="6913" width="8" style="15" customWidth="1"/>
    <col min="6914" max="6914" width="4.21875" style="15" bestFit="1" customWidth="1"/>
    <col min="6915" max="6916" width="4.21875" style="15" customWidth="1"/>
    <col min="6917" max="6917" width="3.5546875" style="15" customWidth="1"/>
    <col min="6918" max="6918" width="4.77734375" style="15" bestFit="1" customWidth="1"/>
    <col min="6919" max="6921" width="3.5546875" style="15" customWidth="1"/>
    <col min="6922" max="6922" width="5.6640625" style="15" bestFit="1" customWidth="1"/>
    <col min="6923" max="6930" width="3.5546875" style="15" customWidth="1"/>
    <col min="6931" max="6931" width="7.77734375" style="15" bestFit="1" customWidth="1"/>
    <col min="6932" max="7168" width="8" style="15"/>
    <col min="7169" max="7169" width="8" style="15" customWidth="1"/>
    <col min="7170" max="7170" width="4.21875" style="15" bestFit="1" customWidth="1"/>
    <col min="7171" max="7172" width="4.21875" style="15" customWidth="1"/>
    <col min="7173" max="7173" width="3.5546875" style="15" customWidth="1"/>
    <col min="7174" max="7174" width="4.77734375" style="15" bestFit="1" customWidth="1"/>
    <col min="7175" max="7177" width="3.5546875" style="15" customWidth="1"/>
    <col min="7178" max="7178" width="5.6640625" style="15" bestFit="1" customWidth="1"/>
    <col min="7179" max="7186" width="3.5546875" style="15" customWidth="1"/>
    <col min="7187" max="7187" width="7.77734375" style="15" bestFit="1" customWidth="1"/>
    <col min="7188" max="7424" width="8" style="15"/>
    <col min="7425" max="7425" width="8" style="15" customWidth="1"/>
    <col min="7426" max="7426" width="4.21875" style="15" bestFit="1" customWidth="1"/>
    <col min="7427" max="7428" width="4.21875" style="15" customWidth="1"/>
    <col min="7429" max="7429" width="3.5546875" style="15" customWidth="1"/>
    <col min="7430" max="7430" width="4.77734375" style="15" bestFit="1" customWidth="1"/>
    <col min="7431" max="7433" width="3.5546875" style="15" customWidth="1"/>
    <col min="7434" max="7434" width="5.6640625" style="15" bestFit="1" customWidth="1"/>
    <col min="7435" max="7442" width="3.5546875" style="15" customWidth="1"/>
    <col min="7443" max="7443" width="7.77734375" style="15" bestFit="1" customWidth="1"/>
    <col min="7444" max="7680" width="8" style="15"/>
    <col min="7681" max="7681" width="8" style="15" customWidth="1"/>
    <col min="7682" max="7682" width="4.21875" style="15" bestFit="1" customWidth="1"/>
    <col min="7683" max="7684" width="4.21875" style="15" customWidth="1"/>
    <col min="7685" max="7685" width="3.5546875" style="15" customWidth="1"/>
    <col min="7686" max="7686" width="4.77734375" style="15" bestFit="1" customWidth="1"/>
    <col min="7687" max="7689" width="3.5546875" style="15" customWidth="1"/>
    <col min="7690" max="7690" width="5.6640625" style="15" bestFit="1" customWidth="1"/>
    <col min="7691" max="7698" width="3.5546875" style="15" customWidth="1"/>
    <col min="7699" max="7699" width="7.77734375" style="15" bestFit="1" customWidth="1"/>
    <col min="7700" max="7936" width="8" style="15"/>
    <col min="7937" max="7937" width="8" style="15" customWidth="1"/>
    <col min="7938" max="7938" width="4.21875" style="15" bestFit="1" customWidth="1"/>
    <col min="7939" max="7940" width="4.21875" style="15" customWidth="1"/>
    <col min="7941" max="7941" width="3.5546875" style="15" customWidth="1"/>
    <col min="7942" max="7942" width="4.77734375" style="15" bestFit="1" customWidth="1"/>
    <col min="7943" max="7945" width="3.5546875" style="15" customWidth="1"/>
    <col min="7946" max="7946" width="5.6640625" style="15" bestFit="1" customWidth="1"/>
    <col min="7947" max="7954" width="3.5546875" style="15" customWidth="1"/>
    <col min="7955" max="7955" width="7.77734375" style="15" bestFit="1" customWidth="1"/>
    <col min="7956" max="8192" width="8" style="15"/>
    <col min="8193" max="8193" width="8" style="15" customWidth="1"/>
    <col min="8194" max="8194" width="4.21875" style="15" bestFit="1" customWidth="1"/>
    <col min="8195" max="8196" width="4.21875" style="15" customWidth="1"/>
    <col min="8197" max="8197" width="3.5546875" style="15" customWidth="1"/>
    <col min="8198" max="8198" width="4.77734375" style="15" bestFit="1" customWidth="1"/>
    <col min="8199" max="8201" width="3.5546875" style="15" customWidth="1"/>
    <col min="8202" max="8202" width="5.6640625" style="15" bestFit="1" customWidth="1"/>
    <col min="8203" max="8210" width="3.5546875" style="15" customWidth="1"/>
    <col min="8211" max="8211" width="7.77734375" style="15" bestFit="1" customWidth="1"/>
    <col min="8212" max="8448" width="8" style="15"/>
    <col min="8449" max="8449" width="8" style="15" customWidth="1"/>
    <col min="8450" max="8450" width="4.21875" style="15" bestFit="1" customWidth="1"/>
    <col min="8451" max="8452" width="4.21875" style="15" customWidth="1"/>
    <col min="8453" max="8453" width="3.5546875" style="15" customWidth="1"/>
    <col min="8454" max="8454" width="4.77734375" style="15" bestFit="1" customWidth="1"/>
    <col min="8455" max="8457" width="3.5546875" style="15" customWidth="1"/>
    <col min="8458" max="8458" width="5.6640625" style="15" bestFit="1" customWidth="1"/>
    <col min="8459" max="8466" width="3.5546875" style="15" customWidth="1"/>
    <col min="8467" max="8467" width="7.77734375" style="15" bestFit="1" customWidth="1"/>
    <col min="8468" max="8704" width="8" style="15"/>
    <col min="8705" max="8705" width="8" style="15" customWidth="1"/>
    <col min="8706" max="8706" width="4.21875" style="15" bestFit="1" customWidth="1"/>
    <col min="8707" max="8708" width="4.21875" style="15" customWidth="1"/>
    <col min="8709" max="8709" width="3.5546875" style="15" customWidth="1"/>
    <col min="8710" max="8710" width="4.77734375" style="15" bestFit="1" customWidth="1"/>
    <col min="8711" max="8713" width="3.5546875" style="15" customWidth="1"/>
    <col min="8714" max="8714" width="5.6640625" style="15" bestFit="1" customWidth="1"/>
    <col min="8715" max="8722" width="3.5546875" style="15" customWidth="1"/>
    <col min="8723" max="8723" width="7.77734375" style="15" bestFit="1" customWidth="1"/>
    <col min="8724" max="8960" width="8" style="15"/>
    <col min="8961" max="8961" width="8" style="15" customWidth="1"/>
    <col min="8962" max="8962" width="4.21875" style="15" bestFit="1" customWidth="1"/>
    <col min="8963" max="8964" width="4.21875" style="15" customWidth="1"/>
    <col min="8965" max="8965" width="3.5546875" style="15" customWidth="1"/>
    <col min="8966" max="8966" width="4.77734375" style="15" bestFit="1" customWidth="1"/>
    <col min="8967" max="8969" width="3.5546875" style="15" customWidth="1"/>
    <col min="8970" max="8970" width="5.6640625" style="15" bestFit="1" customWidth="1"/>
    <col min="8971" max="8978" width="3.5546875" style="15" customWidth="1"/>
    <col min="8979" max="8979" width="7.77734375" style="15" bestFit="1" customWidth="1"/>
    <col min="8980" max="9216" width="8" style="15"/>
    <col min="9217" max="9217" width="8" style="15" customWidth="1"/>
    <col min="9218" max="9218" width="4.21875" style="15" bestFit="1" customWidth="1"/>
    <col min="9219" max="9220" width="4.21875" style="15" customWidth="1"/>
    <col min="9221" max="9221" width="3.5546875" style="15" customWidth="1"/>
    <col min="9222" max="9222" width="4.77734375" style="15" bestFit="1" customWidth="1"/>
    <col min="9223" max="9225" width="3.5546875" style="15" customWidth="1"/>
    <col min="9226" max="9226" width="5.6640625" style="15" bestFit="1" customWidth="1"/>
    <col min="9227" max="9234" width="3.5546875" style="15" customWidth="1"/>
    <col min="9235" max="9235" width="7.77734375" style="15" bestFit="1" customWidth="1"/>
    <col min="9236" max="9472" width="8" style="15"/>
    <col min="9473" max="9473" width="8" style="15" customWidth="1"/>
    <col min="9474" max="9474" width="4.21875" style="15" bestFit="1" customWidth="1"/>
    <col min="9475" max="9476" width="4.21875" style="15" customWidth="1"/>
    <col min="9477" max="9477" width="3.5546875" style="15" customWidth="1"/>
    <col min="9478" max="9478" width="4.77734375" style="15" bestFit="1" customWidth="1"/>
    <col min="9479" max="9481" width="3.5546875" style="15" customWidth="1"/>
    <col min="9482" max="9482" width="5.6640625" style="15" bestFit="1" customWidth="1"/>
    <col min="9483" max="9490" width="3.5546875" style="15" customWidth="1"/>
    <col min="9491" max="9491" width="7.77734375" style="15" bestFit="1" customWidth="1"/>
    <col min="9492" max="9728" width="8" style="15"/>
    <col min="9729" max="9729" width="8" style="15" customWidth="1"/>
    <col min="9730" max="9730" width="4.21875" style="15" bestFit="1" customWidth="1"/>
    <col min="9731" max="9732" width="4.21875" style="15" customWidth="1"/>
    <col min="9733" max="9733" width="3.5546875" style="15" customWidth="1"/>
    <col min="9734" max="9734" width="4.77734375" style="15" bestFit="1" customWidth="1"/>
    <col min="9735" max="9737" width="3.5546875" style="15" customWidth="1"/>
    <col min="9738" max="9738" width="5.6640625" style="15" bestFit="1" customWidth="1"/>
    <col min="9739" max="9746" width="3.5546875" style="15" customWidth="1"/>
    <col min="9747" max="9747" width="7.77734375" style="15" bestFit="1" customWidth="1"/>
    <col min="9748" max="9984" width="8" style="15"/>
    <col min="9985" max="9985" width="8" style="15" customWidth="1"/>
    <col min="9986" max="9986" width="4.21875" style="15" bestFit="1" customWidth="1"/>
    <col min="9987" max="9988" width="4.21875" style="15" customWidth="1"/>
    <col min="9989" max="9989" width="3.5546875" style="15" customWidth="1"/>
    <col min="9990" max="9990" width="4.77734375" style="15" bestFit="1" customWidth="1"/>
    <col min="9991" max="9993" width="3.5546875" style="15" customWidth="1"/>
    <col min="9994" max="9994" width="5.6640625" style="15" bestFit="1" customWidth="1"/>
    <col min="9995" max="10002" width="3.5546875" style="15" customWidth="1"/>
    <col min="10003" max="10003" width="7.77734375" style="15" bestFit="1" customWidth="1"/>
    <col min="10004" max="10240" width="8" style="15"/>
    <col min="10241" max="10241" width="8" style="15" customWidth="1"/>
    <col min="10242" max="10242" width="4.21875" style="15" bestFit="1" customWidth="1"/>
    <col min="10243" max="10244" width="4.21875" style="15" customWidth="1"/>
    <col min="10245" max="10245" width="3.5546875" style="15" customWidth="1"/>
    <col min="10246" max="10246" width="4.77734375" style="15" bestFit="1" customWidth="1"/>
    <col min="10247" max="10249" width="3.5546875" style="15" customWidth="1"/>
    <col min="10250" max="10250" width="5.6640625" style="15" bestFit="1" customWidth="1"/>
    <col min="10251" max="10258" width="3.5546875" style="15" customWidth="1"/>
    <col min="10259" max="10259" width="7.77734375" style="15" bestFit="1" customWidth="1"/>
    <col min="10260" max="10496" width="8" style="15"/>
    <col min="10497" max="10497" width="8" style="15" customWidth="1"/>
    <col min="10498" max="10498" width="4.21875" style="15" bestFit="1" customWidth="1"/>
    <col min="10499" max="10500" width="4.21875" style="15" customWidth="1"/>
    <col min="10501" max="10501" width="3.5546875" style="15" customWidth="1"/>
    <col min="10502" max="10502" width="4.77734375" style="15" bestFit="1" customWidth="1"/>
    <col min="10503" max="10505" width="3.5546875" style="15" customWidth="1"/>
    <col min="10506" max="10506" width="5.6640625" style="15" bestFit="1" customWidth="1"/>
    <col min="10507" max="10514" width="3.5546875" style="15" customWidth="1"/>
    <col min="10515" max="10515" width="7.77734375" style="15" bestFit="1" customWidth="1"/>
    <col min="10516" max="10752" width="8" style="15"/>
    <col min="10753" max="10753" width="8" style="15" customWidth="1"/>
    <col min="10754" max="10754" width="4.21875" style="15" bestFit="1" customWidth="1"/>
    <col min="10755" max="10756" width="4.21875" style="15" customWidth="1"/>
    <col min="10757" max="10757" width="3.5546875" style="15" customWidth="1"/>
    <col min="10758" max="10758" width="4.77734375" style="15" bestFit="1" customWidth="1"/>
    <col min="10759" max="10761" width="3.5546875" style="15" customWidth="1"/>
    <col min="10762" max="10762" width="5.6640625" style="15" bestFit="1" customWidth="1"/>
    <col min="10763" max="10770" width="3.5546875" style="15" customWidth="1"/>
    <col min="10771" max="10771" width="7.77734375" style="15" bestFit="1" customWidth="1"/>
    <col min="10772" max="11008" width="8" style="15"/>
    <col min="11009" max="11009" width="8" style="15" customWidth="1"/>
    <col min="11010" max="11010" width="4.21875" style="15" bestFit="1" customWidth="1"/>
    <col min="11011" max="11012" width="4.21875" style="15" customWidth="1"/>
    <col min="11013" max="11013" width="3.5546875" style="15" customWidth="1"/>
    <col min="11014" max="11014" width="4.77734375" style="15" bestFit="1" customWidth="1"/>
    <col min="11015" max="11017" width="3.5546875" style="15" customWidth="1"/>
    <col min="11018" max="11018" width="5.6640625" style="15" bestFit="1" customWidth="1"/>
    <col min="11019" max="11026" width="3.5546875" style="15" customWidth="1"/>
    <col min="11027" max="11027" width="7.77734375" style="15" bestFit="1" customWidth="1"/>
    <col min="11028" max="11264" width="8" style="15"/>
    <col min="11265" max="11265" width="8" style="15" customWidth="1"/>
    <col min="11266" max="11266" width="4.21875" style="15" bestFit="1" customWidth="1"/>
    <col min="11267" max="11268" width="4.21875" style="15" customWidth="1"/>
    <col min="11269" max="11269" width="3.5546875" style="15" customWidth="1"/>
    <col min="11270" max="11270" width="4.77734375" style="15" bestFit="1" customWidth="1"/>
    <col min="11271" max="11273" width="3.5546875" style="15" customWidth="1"/>
    <col min="11274" max="11274" width="5.6640625" style="15" bestFit="1" customWidth="1"/>
    <col min="11275" max="11282" width="3.5546875" style="15" customWidth="1"/>
    <col min="11283" max="11283" width="7.77734375" style="15" bestFit="1" customWidth="1"/>
    <col min="11284" max="11520" width="8" style="15"/>
    <col min="11521" max="11521" width="8" style="15" customWidth="1"/>
    <col min="11522" max="11522" width="4.21875" style="15" bestFit="1" customWidth="1"/>
    <col min="11523" max="11524" width="4.21875" style="15" customWidth="1"/>
    <col min="11525" max="11525" width="3.5546875" style="15" customWidth="1"/>
    <col min="11526" max="11526" width="4.77734375" style="15" bestFit="1" customWidth="1"/>
    <col min="11527" max="11529" width="3.5546875" style="15" customWidth="1"/>
    <col min="11530" max="11530" width="5.6640625" style="15" bestFit="1" customWidth="1"/>
    <col min="11531" max="11538" width="3.5546875" style="15" customWidth="1"/>
    <col min="11539" max="11539" width="7.77734375" style="15" bestFit="1" customWidth="1"/>
    <col min="11540" max="11776" width="8" style="15"/>
    <col min="11777" max="11777" width="8" style="15" customWidth="1"/>
    <col min="11778" max="11778" width="4.21875" style="15" bestFit="1" customWidth="1"/>
    <col min="11779" max="11780" width="4.21875" style="15" customWidth="1"/>
    <col min="11781" max="11781" width="3.5546875" style="15" customWidth="1"/>
    <col min="11782" max="11782" width="4.77734375" style="15" bestFit="1" customWidth="1"/>
    <col min="11783" max="11785" width="3.5546875" style="15" customWidth="1"/>
    <col min="11786" max="11786" width="5.6640625" style="15" bestFit="1" customWidth="1"/>
    <col min="11787" max="11794" width="3.5546875" style="15" customWidth="1"/>
    <col min="11795" max="11795" width="7.77734375" style="15" bestFit="1" customWidth="1"/>
    <col min="11796" max="12032" width="8" style="15"/>
    <col min="12033" max="12033" width="8" style="15" customWidth="1"/>
    <col min="12034" max="12034" width="4.21875" style="15" bestFit="1" customWidth="1"/>
    <col min="12035" max="12036" width="4.21875" style="15" customWidth="1"/>
    <col min="12037" max="12037" width="3.5546875" style="15" customWidth="1"/>
    <col min="12038" max="12038" width="4.77734375" style="15" bestFit="1" customWidth="1"/>
    <col min="12039" max="12041" width="3.5546875" style="15" customWidth="1"/>
    <col min="12042" max="12042" width="5.6640625" style="15" bestFit="1" customWidth="1"/>
    <col min="12043" max="12050" width="3.5546875" style="15" customWidth="1"/>
    <col min="12051" max="12051" width="7.77734375" style="15" bestFit="1" customWidth="1"/>
    <col min="12052" max="12288" width="8" style="15"/>
    <col min="12289" max="12289" width="8" style="15" customWidth="1"/>
    <col min="12290" max="12290" width="4.21875" style="15" bestFit="1" customWidth="1"/>
    <col min="12291" max="12292" width="4.21875" style="15" customWidth="1"/>
    <col min="12293" max="12293" width="3.5546875" style="15" customWidth="1"/>
    <col min="12294" max="12294" width="4.77734375" style="15" bestFit="1" customWidth="1"/>
    <col min="12295" max="12297" width="3.5546875" style="15" customWidth="1"/>
    <col min="12298" max="12298" width="5.6640625" style="15" bestFit="1" customWidth="1"/>
    <col min="12299" max="12306" width="3.5546875" style="15" customWidth="1"/>
    <col min="12307" max="12307" width="7.77734375" style="15" bestFit="1" customWidth="1"/>
    <col min="12308" max="12544" width="8" style="15"/>
    <col min="12545" max="12545" width="8" style="15" customWidth="1"/>
    <col min="12546" max="12546" width="4.21875" style="15" bestFit="1" customWidth="1"/>
    <col min="12547" max="12548" width="4.21875" style="15" customWidth="1"/>
    <col min="12549" max="12549" width="3.5546875" style="15" customWidth="1"/>
    <col min="12550" max="12550" width="4.77734375" style="15" bestFit="1" customWidth="1"/>
    <col min="12551" max="12553" width="3.5546875" style="15" customWidth="1"/>
    <col min="12554" max="12554" width="5.6640625" style="15" bestFit="1" customWidth="1"/>
    <col min="12555" max="12562" width="3.5546875" style="15" customWidth="1"/>
    <col min="12563" max="12563" width="7.77734375" style="15" bestFit="1" customWidth="1"/>
    <col min="12564" max="12800" width="8" style="15"/>
    <col min="12801" max="12801" width="8" style="15" customWidth="1"/>
    <col min="12802" max="12802" width="4.21875" style="15" bestFit="1" customWidth="1"/>
    <col min="12803" max="12804" width="4.21875" style="15" customWidth="1"/>
    <col min="12805" max="12805" width="3.5546875" style="15" customWidth="1"/>
    <col min="12806" max="12806" width="4.77734375" style="15" bestFit="1" customWidth="1"/>
    <col min="12807" max="12809" width="3.5546875" style="15" customWidth="1"/>
    <col min="12810" max="12810" width="5.6640625" style="15" bestFit="1" customWidth="1"/>
    <col min="12811" max="12818" width="3.5546875" style="15" customWidth="1"/>
    <col min="12819" max="12819" width="7.77734375" style="15" bestFit="1" customWidth="1"/>
    <col min="12820" max="13056" width="8" style="15"/>
    <col min="13057" max="13057" width="8" style="15" customWidth="1"/>
    <col min="13058" max="13058" width="4.21875" style="15" bestFit="1" customWidth="1"/>
    <col min="13059" max="13060" width="4.21875" style="15" customWidth="1"/>
    <col min="13061" max="13061" width="3.5546875" style="15" customWidth="1"/>
    <col min="13062" max="13062" width="4.77734375" style="15" bestFit="1" customWidth="1"/>
    <col min="13063" max="13065" width="3.5546875" style="15" customWidth="1"/>
    <col min="13066" max="13066" width="5.6640625" style="15" bestFit="1" customWidth="1"/>
    <col min="13067" max="13074" width="3.5546875" style="15" customWidth="1"/>
    <col min="13075" max="13075" width="7.77734375" style="15" bestFit="1" customWidth="1"/>
    <col min="13076" max="13312" width="8" style="15"/>
    <col min="13313" max="13313" width="8" style="15" customWidth="1"/>
    <col min="13314" max="13314" width="4.21875" style="15" bestFit="1" customWidth="1"/>
    <col min="13315" max="13316" width="4.21875" style="15" customWidth="1"/>
    <col min="13317" max="13317" width="3.5546875" style="15" customWidth="1"/>
    <col min="13318" max="13318" width="4.77734375" style="15" bestFit="1" customWidth="1"/>
    <col min="13319" max="13321" width="3.5546875" style="15" customWidth="1"/>
    <col min="13322" max="13322" width="5.6640625" style="15" bestFit="1" customWidth="1"/>
    <col min="13323" max="13330" width="3.5546875" style="15" customWidth="1"/>
    <col min="13331" max="13331" width="7.77734375" style="15" bestFit="1" customWidth="1"/>
    <col min="13332" max="13568" width="8" style="15"/>
    <col min="13569" max="13569" width="8" style="15" customWidth="1"/>
    <col min="13570" max="13570" width="4.21875" style="15" bestFit="1" customWidth="1"/>
    <col min="13571" max="13572" width="4.21875" style="15" customWidth="1"/>
    <col min="13573" max="13573" width="3.5546875" style="15" customWidth="1"/>
    <col min="13574" max="13574" width="4.77734375" style="15" bestFit="1" customWidth="1"/>
    <col min="13575" max="13577" width="3.5546875" style="15" customWidth="1"/>
    <col min="13578" max="13578" width="5.6640625" style="15" bestFit="1" customWidth="1"/>
    <col min="13579" max="13586" width="3.5546875" style="15" customWidth="1"/>
    <col min="13587" max="13587" width="7.77734375" style="15" bestFit="1" customWidth="1"/>
    <col min="13588" max="13824" width="8" style="15"/>
    <col min="13825" max="13825" width="8" style="15" customWidth="1"/>
    <col min="13826" max="13826" width="4.21875" style="15" bestFit="1" customWidth="1"/>
    <col min="13827" max="13828" width="4.21875" style="15" customWidth="1"/>
    <col min="13829" max="13829" width="3.5546875" style="15" customWidth="1"/>
    <col min="13830" max="13830" width="4.77734375" style="15" bestFit="1" customWidth="1"/>
    <col min="13831" max="13833" width="3.5546875" style="15" customWidth="1"/>
    <col min="13834" max="13834" width="5.6640625" style="15" bestFit="1" customWidth="1"/>
    <col min="13835" max="13842" width="3.5546875" style="15" customWidth="1"/>
    <col min="13843" max="13843" width="7.77734375" style="15" bestFit="1" customWidth="1"/>
    <col min="13844" max="14080" width="8" style="15"/>
    <col min="14081" max="14081" width="8" style="15" customWidth="1"/>
    <col min="14082" max="14082" width="4.21875" style="15" bestFit="1" customWidth="1"/>
    <col min="14083" max="14084" width="4.21875" style="15" customWidth="1"/>
    <col min="14085" max="14085" width="3.5546875" style="15" customWidth="1"/>
    <col min="14086" max="14086" width="4.77734375" style="15" bestFit="1" customWidth="1"/>
    <col min="14087" max="14089" width="3.5546875" style="15" customWidth="1"/>
    <col min="14090" max="14090" width="5.6640625" style="15" bestFit="1" customWidth="1"/>
    <col min="14091" max="14098" width="3.5546875" style="15" customWidth="1"/>
    <col min="14099" max="14099" width="7.77734375" style="15" bestFit="1" customWidth="1"/>
    <col min="14100" max="14336" width="8" style="15"/>
    <col min="14337" max="14337" width="8" style="15" customWidth="1"/>
    <col min="14338" max="14338" width="4.21875" style="15" bestFit="1" customWidth="1"/>
    <col min="14339" max="14340" width="4.21875" style="15" customWidth="1"/>
    <col min="14341" max="14341" width="3.5546875" style="15" customWidth="1"/>
    <col min="14342" max="14342" width="4.77734375" style="15" bestFit="1" customWidth="1"/>
    <col min="14343" max="14345" width="3.5546875" style="15" customWidth="1"/>
    <col min="14346" max="14346" width="5.6640625" style="15" bestFit="1" customWidth="1"/>
    <col min="14347" max="14354" width="3.5546875" style="15" customWidth="1"/>
    <col min="14355" max="14355" width="7.77734375" style="15" bestFit="1" customWidth="1"/>
    <col min="14356" max="14592" width="8" style="15"/>
    <col min="14593" max="14593" width="8" style="15" customWidth="1"/>
    <col min="14594" max="14594" width="4.21875" style="15" bestFit="1" customWidth="1"/>
    <col min="14595" max="14596" width="4.21875" style="15" customWidth="1"/>
    <col min="14597" max="14597" width="3.5546875" style="15" customWidth="1"/>
    <col min="14598" max="14598" width="4.77734375" style="15" bestFit="1" customWidth="1"/>
    <col min="14599" max="14601" width="3.5546875" style="15" customWidth="1"/>
    <col min="14602" max="14602" width="5.6640625" style="15" bestFit="1" customWidth="1"/>
    <col min="14603" max="14610" width="3.5546875" style="15" customWidth="1"/>
    <col min="14611" max="14611" width="7.77734375" style="15" bestFit="1" customWidth="1"/>
    <col min="14612" max="14848" width="8" style="15"/>
    <col min="14849" max="14849" width="8" style="15" customWidth="1"/>
    <col min="14850" max="14850" width="4.21875" style="15" bestFit="1" customWidth="1"/>
    <col min="14851" max="14852" width="4.21875" style="15" customWidth="1"/>
    <col min="14853" max="14853" width="3.5546875" style="15" customWidth="1"/>
    <col min="14854" max="14854" width="4.77734375" style="15" bestFit="1" customWidth="1"/>
    <col min="14855" max="14857" width="3.5546875" style="15" customWidth="1"/>
    <col min="14858" max="14858" width="5.6640625" style="15" bestFit="1" customWidth="1"/>
    <col min="14859" max="14866" width="3.5546875" style="15" customWidth="1"/>
    <col min="14867" max="14867" width="7.77734375" style="15" bestFit="1" customWidth="1"/>
    <col min="14868" max="15104" width="8" style="15"/>
    <col min="15105" max="15105" width="8" style="15" customWidth="1"/>
    <col min="15106" max="15106" width="4.21875" style="15" bestFit="1" customWidth="1"/>
    <col min="15107" max="15108" width="4.21875" style="15" customWidth="1"/>
    <col min="15109" max="15109" width="3.5546875" style="15" customWidth="1"/>
    <col min="15110" max="15110" width="4.77734375" style="15" bestFit="1" customWidth="1"/>
    <col min="15111" max="15113" width="3.5546875" style="15" customWidth="1"/>
    <col min="15114" max="15114" width="5.6640625" style="15" bestFit="1" customWidth="1"/>
    <col min="15115" max="15122" width="3.5546875" style="15" customWidth="1"/>
    <col min="15123" max="15123" width="7.77734375" style="15" bestFit="1" customWidth="1"/>
    <col min="15124" max="15360" width="8" style="15"/>
    <col min="15361" max="15361" width="8" style="15" customWidth="1"/>
    <col min="15362" max="15362" width="4.21875" style="15" bestFit="1" customWidth="1"/>
    <col min="15363" max="15364" width="4.21875" style="15" customWidth="1"/>
    <col min="15365" max="15365" width="3.5546875" style="15" customWidth="1"/>
    <col min="15366" max="15366" width="4.77734375" style="15" bestFit="1" customWidth="1"/>
    <col min="15367" max="15369" width="3.5546875" style="15" customWidth="1"/>
    <col min="15370" max="15370" width="5.6640625" style="15" bestFit="1" customWidth="1"/>
    <col min="15371" max="15378" width="3.5546875" style="15" customWidth="1"/>
    <col min="15379" max="15379" width="7.77734375" style="15" bestFit="1" customWidth="1"/>
    <col min="15380" max="15616" width="8" style="15"/>
    <col min="15617" max="15617" width="8" style="15" customWidth="1"/>
    <col min="15618" max="15618" width="4.21875" style="15" bestFit="1" customWidth="1"/>
    <col min="15619" max="15620" width="4.21875" style="15" customWidth="1"/>
    <col min="15621" max="15621" width="3.5546875" style="15" customWidth="1"/>
    <col min="15622" max="15622" width="4.77734375" style="15" bestFit="1" customWidth="1"/>
    <col min="15623" max="15625" width="3.5546875" style="15" customWidth="1"/>
    <col min="15626" max="15626" width="5.6640625" style="15" bestFit="1" customWidth="1"/>
    <col min="15627" max="15634" width="3.5546875" style="15" customWidth="1"/>
    <col min="15635" max="15635" width="7.77734375" style="15" bestFit="1" customWidth="1"/>
    <col min="15636" max="15872" width="8" style="15"/>
    <col min="15873" max="15873" width="8" style="15" customWidth="1"/>
    <col min="15874" max="15874" width="4.21875" style="15" bestFit="1" customWidth="1"/>
    <col min="15875" max="15876" width="4.21875" style="15" customWidth="1"/>
    <col min="15877" max="15877" width="3.5546875" style="15" customWidth="1"/>
    <col min="15878" max="15878" width="4.77734375" style="15" bestFit="1" customWidth="1"/>
    <col min="15879" max="15881" width="3.5546875" style="15" customWidth="1"/>
    <col min="15882" max="15882" width="5.6640625" style="15" bestFit="1" customWidth="1"/>
    <col min="15883" max="15890" width="3.5546875" style="15" customWidth="1"/>
    <col min="15891" max="15891" width="7.77734375" style="15" bestFit="1" customWidth="1"/>
    <col min="15892" max="16128" width="8" style="15"/>
    <col min="16129" max="16129" width="8" style="15" customWidth="1"/>
    <col min="16130" max="16130" width="4.21875" style="15" bestFit="1" customWidth="1"/>
    <col min="16131" max="16132" width="4.21875" style="15" customWidth="1"/>
    <col min="16133" max="16133" width="3.5546875" style="15" customWidth="1"/>
    <col min="16134" max="16134" width="4.77734375" style="15" bestFit="1" customWidth="1"/>
    <col min="16135" max="16137" width="3.5546875" style="15" customWidth="1"/>
    <col min="16138" max="16138" width="5.6640625" style="15" bestFit="1" customWidth="1"/>
    <col min="16139" max="16146" width="3.5546875" style="15" customWidth="1"/>
    <col min="16147" max="16147" width="7.77734375" style="15" bestFit="1" customWidth="1"/>
    <col min="16148" max="16384" width="8" style="15"/>
  </cols>
  <sheetData>
    <row r="1" spans="1:19" x14ac:dyDescent="0.3">
      <c r="A1" s="255" t="s">
        <v>85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</row>
    <row r="2" spans="1:19" ht="31.5" x14ac:dyDescent="0.55000000000000004">
      <c r="A2" s="256" t="s">
        <v>148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1:19" x14ac:dyDescent="0.3">
      <c r="A3" s="257" t="s">
        <v>86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19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  <c r="R4" s="16"/>
      <c r="S4" s="18"/>
    </row>
    <row r="5" spans="1:19" s="19" customFormat="1" ht="13.5" x14ac:dyDescent="0.25">
      <c r="A5" s="17" t="s">
        <v>87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19" customFormat="1" ht="13.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9" customFormat="1" ht="27.75" customHeight="1" x14ac:dyDescent="0.25">
      <c r="A7" s="246" t="s">
        <v>88</v>
      </c>
      <c r="B7" s="241" t="s">
        <v>90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 t="s">
        <v>91</v>
      </c>
      <c r="Q7" s="241"/>
      <c r="R7" s="241"/>
      <c r="S7" s="241"/>
    </row>
    <row r="8" spans="1:19" s="19" customFormat="1" ht="27.75" customHeight="1" x14ac:dyDescent="0.25">
      <c r="A8" s="247"/>
      <c r="B8" s="241" t="s">
        <v>92</v>
      </c>
      <c r="C8" s="241"/>
      <c r="D8" s="241"/>
      <c r="E8" s="241"/>
      <c r="F8" s="241" t="s">
        <v>93</v>
      </c>
      <c r="G8" s="241"/>
      <c r="H8" s="241" t="s">
        <v>94</v>
      </c>
      <c r="I8" s="241"/>
      <c r="J8" s="241" t="s">
        <v>95</v>
      </c>
      <c r="K8" s="241"/>
      <c r="L8" s="241"/>
      <c r="M8" s="241"/>
      <c r="N8" s="241"/>
      <c r="O8" s="241"/>
      <c r="P8" s="241" t="s">
        <v>96</v>
      </c>
      <c r="Q8" s="241"/>
      <c r="R8" s="241" t="s">
        <v>149</v>
      </c>
      <c r="S8" s="241"/>
    </row>
    <row r="9" spans="1:19" s="19" customFormat="1" ht="38.25" customHeight="1" x14ac:dyDescent="0.25">
      <c r="A9" s="20" t="s">
        <v>98</v>
      </c>
      <c r="B9" s="248" t="s">
        <v>100</v>
      </c>
      <c r="C9" s="248"/>
      <c r="D9" s="248"/>
      <c r="E9" s="248"/>
      <c r="F9" s="248" t="s">
        <v>101</v>
      </c>
      <c r="G9" s="248"/>
      <c r="H9" s="248" t="s">
        <v>102</v>
      </c>
      <c r="I9" s="248"/>
      <c r="J9" s="252" t="s">
        <v>103</v>
      </c>
      <c r="K9" s="253"/>
      <c r="L9" s="253"/>
      <c r="M9" s="253"/>
      <c r="N9" s="253"/>
      <c r="O9" s="254"/>
      <c r="P9" s="248" t="s">
        <v>104</v>
      </c>
      <c r="Q9" s="248"/>
      <c r="R9" s="248" t="s">
        <v>105</v>
      </c>
      <c r="S9" s="248"/>
    </row>
    <row r="10" spans="1:19" s="23" customFormat="1" ht="13.5" x14ac:dyDescent="0.15">
      <c r="A10" s="21" t="s">
        <v>106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s="19" customFormat="1" ht="13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9" customFormat="1" ht="13.5" x14ac:dyDescent="0.25">
      <c r="A12" s="21" t="s">
        <v>107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4" t="s">
        <v>108</v>
      </c>
    </row>
    <row r="13" spans="1:19" s="19" customFormat="1" ht="13.5" x14ac:dyDescent="0.25">
      <c r="A13" s="241" t="s">
        <v>109</v>
      </c>
      <c r="B13" s="241" t="s">
        <v>110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 t="s">
        <v>111</v>
      </c>
      <c r="R13" s="241"/>
      <c r="S13" s="241" t="s">
        <v>112</v>
      </c>
    </row>
    <row r="14" spans="1:19" s="19" customFormat="1" ht="19.5" customHeight="1" x14ac:dyDescent="0.25">
      <c r="A14" s="246"/>
      <c r="B14" s="246" t="s">
        <v>114</v>
      </c>
      <c r="C14" s="246"/>
      <c r="D14" s="246"/>
      <c r="E14" s="246"/>
      <c r="F14" s="249" t="s">
        <v>115</v>
      </c>
      <c r="G14" s="250"/>
      <c r="H14" s="251"/>
      <c r="I14" s="249" t="s">
        <v>116</v>
      </c>
      <c r="J14" s="250"/>
      <c r="K14" s="251"/>
      <c r="L14" s="249" t="s">
        <v>133</v>
      </c>
      <c r="M14" s="250"/>
      <c r="N14" s="251"/>
      <c r="O14" s="246" t="s">
        <v>117</v>
      </c>
      <c r="P14" s="246"/>
      <c r="Q14" s="246"/>
      <c r="R14" s="246"/>
      <c r="S14" s="246"/>
    </row>
    <row r="15" spans="1:19" s="19" customFormat="1" ht="19.5" customHeight="1" x14ac:dyDescent="0.25">
      <c r="A15" s="20" t="s">
        <v>118</v>
      </c>
      <c r="B15" s="240">
        <v>0</v>
      </c>
      <c r="C15" s="240"/>
      <c r="D15" s="240"/>
      <c r="E15" s="240"/>
      <c r="F15" s="237">
        <v>0</v>
      </c>
      <c r="G15" s="238"/>
      <c r="H15" s="239"/>
      <c r="I15" s="240">
        <v>0</v>
      </c>
      <c r="J15" s="240"/>
      <c r="K15" s="240"/>
      <c r="L15" s="240">
        <v>0</v>
      </c>
      <c r="M15" s="240"/>
      <c r="N15" s="240"/>
      <c r="O15" s="240">
        <f>SUM(B15:N15)</f>
        <v>0</v>
      </c>
      <c r="P15" s="240"/>
      <c r="Q15" s="240">
        <v>0</v>
      </c>
      <c r="R15" s="240"/>
      <c r="S15" s="25">
        <f>O15+Q15</f>
        <v>0</v>
      </c>
    </row>
    <row r="16" spans="1:19" s="19" customFormat="1" ht="19.5" customHeight="1" x14ac:dyDescent="0.25">
      <c r="A16" s="20" t="s">
        <v>119</v>
      </c>
      <c r="B16" s="240">
        <v>0</v>
      </c>
      <c r="C16" s="240"/>
      <c r="D16" s="240"/>
      <c r="E16" s="240"/>
      <c r="F16" s="240">
        <v>0</v>
      </c>
      <c r="G16" s="240"/>
      <c r="H16" s="240"/>
      <c r="I16" s="240">
        <v>0</v>
      </c>
      <c r="J16" s="240"/>
      <c r="K16" s="240"/>
      <c r="L16" s="240">
        <v>0</v>
      </c>
      <c r="M16" s="240"/>
      <c r="N16" s="240"/>
      <c r="O16" s="240">
        <f>SUM(B16:N16)</f>
        <v>0</v>
      </c>
      <c r="P16" s="240"/>
      <c r="Q16" s="240">
        <v>0</v>
      </c>
      <c r="R16" s="240"/>
      <c r="S16" s="25">
        <f>O16+Q16</f>
        <v>0</v>
      </c>
    </row>
    <row r="17" spans="1:19" s="19" customFormat="1" ht="19.5" customHeight="1" x14ac:dyDescent="0.25">
      <c r="A17" s="20" t="s">
        <v>120</v>
      </c>
      <c r="B17" s="237">
        <v>0</v>
      </c>
      <c r="C17" s="238"/>
      <c r="D17" s="238"/>
      <c r="E17" s="239"/>
      <c r="F17" s="237">
        <v>0</v>
      </c>
      <c r="G17" s="238"/>
      <c r="H17" s="239"/>
      <c r="I17" s="237">
        <v>0</v>
      </c>
      <c r="J17" s="238"/>
      <c r="K17" s="239"/>
      <c r="L17" s="237">
        <v>0</v>
      </c>
      <c r="M17" s="238"/>
      <c r="N17" s="239"/>
      <c r="O17" s="237">
        <f>O15-O16</f>
        <v>0</v>
      </c>
      <c r="P17" s="239"/>
      <c r="Q17" s="237">
        <f>Q15-Q16</f>
        <v>0</v>
      </c>
      <c r="R17" s="239"/>
      <c r="S17" s="25">
        <f>S15-S16</f>
        <v>0</v>
      </c>
    </row>
    <row r="18" spans="1:19" s="23" customFormat="1" ht="13.5" x14ac:dyDescent="0.15">
      <c r="A18" s="21" t="s">
        <v>121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s="19" customFormat="1" ht="13.5" x14ac:dyDescent="0.25">
      <c r="A19" s="22"/>
      <c r="B19" s="22"/>
      <c r="C19" s="22"/>
      <c r="D19" s="22"/>
      <c r="E19" s="22"/>
      <c r="F19" s="22"/>
      <c r="G19" s="22"/>
      <c r="H19" s="22"/>
      <c r="I19" s="26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s="19" customFormat="1" ht="13.5" x14ac:dyDescent="0.25">
      <c r="A20" s="21" t="s">
        <v>122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4" t="s">
        <v>108</v>
      </c>
    </row>
    <row r="21" spans="1:19" s="19" customFormat="1" ht="13.5" x14ac:dyDescent="0.25">
      <c r="A21" s="241" t="s">
        <v>109</v>
      </c>
      <c r="B21" s="241" t="s">
        <v>123</v>
      </c>
      <c r="C21" s="241"/>
      <c r="D21" s="241"/>
      <c r="E21" s="241"/>
      <c r="F21" s="241"/>
      <c r="G21" s="245" t="s">
        <v>124</v>
      </c>
      <c r="H21" s="245"/>
      <c r="I21" s="245"/>
      <c r="J21" s="242" t="s">
        <v>125</v>
      </c>
      <c r="K21" s="243"/>
      <c r="L21" s="243"/>
      <c r="M21" s="243"/>
      <c r="N21" s="243"/>
      <c r="O21" s="243"/>
      <c r="P21" s="241" t="s">
        <v>111</v>
      </c>
      <c r="Q21" s="241"/>
      <c r="R21" s="241"/>
      <c r="S21" s="246" t="s">
        <v>126</v>
      </c>
    </row>
    <row r="22" spans="1:19" s="19" customFormat="1" ht="27.75" customHeight="1" x14ac:dyDescent="0.25">
      <c r="A22" s="241"/>
      <c r="B22" s="27" t="s">
        <v>127</v>
      </c>
      <c r="C22" s="27" t="s">
        <v>128</v>
      </c>
      <c r="D22" s="27" t="s">
        <v>129</v>
      </c>
      <c r="E22" s="27" t="s">
        <v>130</v>
      </c>
      <c r="F22" s="27" t="s">
        <v>117</v>
      </c>
      <c r="G22" s="27" t="s">
        <v>131</v>
      </c>
      <c r="H22" s="28" t="s">
        <v>132</v>
      </c>
      <c r="I22" s="28" t="s">
        <v>117</v>
      </c>
      <c r="J22" s="27" t="s">
        <v>113</v>
      </c>
      <c r="K22" s="27" t="s">
        <v>114</v>
      </c>
      <c r="L22" s="27" t="s">
        <v>115</v>
      </c>
      <c r="M22" s="27" t="s">
        <v>116</v>
      </c>
      <c r="N22" s="27" t="s">
        <v>133</v>
      </c>
      <c r="O22" s="27" t="s">
        <v>117</v>
      </c>
      <c r="P22" s="27" t="s">
        <v>116</v>
      </c>
      <c r="Q22" s="27" t="s">
        <v>133</v>
      </c>
      <c r="R22" s="27" t="s">
        <v>117</v>
      </c>
      <c r="S22" s="247"/>
    </row>
    <row r="23" spans="1:19" s="19" customFormat="1" ht="19.5" customHeight="1" x14ac:dyDescent="0.25">
      <c r="A23" s="20" t="s">
        <v>118</v>
      </c>
      <c r="B23" s="156">
        <v>1</v>
      </c>
      <c r="C23" s="156">
        <v>2</v>
      </c>
      <c r="D23" s="156">
        <v>12</v>
      </c>
      <c r="E23" s="156">
        <v>78</v>
      </c>
      <c r="F23" s="156">
        <f>SUM(B23:E23)</f>
        <v>93</v>
      </c>
      <c r="G23" s="29">
        <v>0</v>
      </c>
      <c r="H23" s="29">
        <v>0</v>
      </c>
      <c r="I23" s="29">
        <f>SUM(G23:H23)</f>
        <v>0</v>
      </c>
      <c r="J23" s="156">
        <v>1</v>
      </c>
      <c r="K23" s="156">
        <v>0</v>
      </c>
      <c r="L23" s="156">
        <v>2</v>
      </c>
      <c r="M23" s="156">
        <v>0</v>
      </c>
      <c r="N23" s="156">
        <v>0</v>
      </c>
      <c r="O23" s="156">
        <f>SUM(J23:N23)</f>
        <v>3</v>
      </c>
      <c r="P23" s="156">
        <v>0</v>
      </c>
      <c r="Q23" s="156">
        <v>3</v>
      </c>
      <c r="R23" s="156">
        <f>SUM(P23:Q23)</f>
        <v>3</v>
      </c>
      <c r="S23" s="25">
        <f>F23+O23+R23+I23</f>
        <v>99</v>
      </c>
    </row>
    <row r="24" spans="1:19" s="19" customFormat="1" ht="19.5" customHeight="1" x14ac:dyDescent="0.25">
      <c r="A24" s="20" t="s">
        <v>119</v>
      </c>
      <c r="B24" s="156">
        <v>1</v>
      </c>
      <c r="C24" s="156">
        <v>2</v>
      </c>
      <c r="D24" s="156">
        <v>12</v>
      </c>
      <c r="E24" s="156">
        <v>61</v>
      </c>
      <c r="F24" s="156">
        <f>SUM(B24:E24)</f>
        <v>76</v>
      </c>
      <c r="G24" s="29">
        <v>17</v>
      </c>
      <c r="H24" s="29"/>
      <c r="I24" s="29">
        <f>SUM(G24:H24)</f>
        <v>17</v>
      </c>
      <c r="J24" s="156">
        <v>1</v>
      </c>
      <c r="K24" s="156">
        <v>0</v>
      </c>
      <c r="L24" s="156">
        <v>2</v>
      </c>
      <c r="M24" s="156">
        <v>0</v>
      </c>
      <c r="N24" s="156">
        <v>0</v>
      </c>
      <c r="O24" s="156">
        <f>SUM(J24:N24)</f>
        <v>3</v>
      </c>
      <c r="P24" s="156">
        <v>0</v>
      </c>
      <c r="Q24" s="156">
        <v>3</v>
      </c>
      <c r="R24" s="156">
        <f>SUM(P24:Q24)</f>
        <v>3</v>
      </c>
      <c r="S24" s="25">
        <f>F24+O24+R24+I24</f>
        <v>99</v>
      </c>
    </row>
    <row r="25" spans="1:19" s="19" customFormat="1" ht="19.5" customHeight="1" x14ac:dyDescent="0.25">
      <c r="A25" s="20" t="s">
        <v>120</v>
      </c>
      <c r="B25" s="25">
        <f t="shared" ref="B25:S25" si="0">B23-B24</f>
        <v>0</v>
      </c>
      <c r="C25" s="25"/>
      <c r="D25" s="25"/>
      <c r="E25" s="25">
        <f t="shared" si="0"/>
        <v>17</v>
      </c>
      <c r="F25" s="25">
        <f t="shared" si="0"/>
        <v>17</v>
      </c>
      <c r="G25" s="25">
        <f t="shared" si="0"/>
        <v>-17</v>
      </c>
      <c r="H25" s="25">
        <f t="shared" si="0"/>
        <v>0</v>
      </c>
      <c r="I25" s="25">
        <f t="shared" si="0"/>
        <v>-17</v>
      </c>
      <c r="J25" s="25">
        <f t="shared" si="0"/>
        <v>0</v>
      </c>
      <c r="K25" s="25">
        <f t="shared" si="0"/>
        <v>0</v>
      </c>
      <c r="L25" s="25">
        <f t="shared" si="0"/>
        <v>0</v>
      </c>
      <c r="M25" s="25">
        <f t="shared" si="0"/>
        <v>0</v>
      </c>
      <c r="N25" s="25">
        <f t="shared" si="0"/>
        <v>0</v>
      </c>
      <c r="O25" s="25">
        <f t="shared" si="0"/>
        <v>0</v>
      </c>
      <c r="P25" s="25">
        <f t="shared" si="0"/>
        <v>0</v>
      </c>
      <c r="Q25" s="25">
        <f t="shared" si="0"/>
        <v>0</v>
      </c>
      <c r="R25" s="25">
        <f t="shared" si="0"/>
        <v>0</v>
      </c>
      <c r="S25" s="25">
        <f t="shared" si="0"/>
        <v>0</v>
      </c>
    </row>
    <row r="26" spans="1:19" s="19" customFormat="1" ht="27" customHeight="1" x14ac:dyDescent="0.25">
      <c r="A26" s="236" t="s">
        <v>134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</row>
    <row r="27" spans="1:19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s="19" customFormat="1" ht="13.5" x14ac:dyDescent="0.25">
      <c r="A28" s="21" t="s">
        <v>135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 t="s">
        <v>108</v>
      </c>
    </row>
    <row r="29" spans="1:19" s="19" customFormat="1" ht="13.5" x14ac:dyDescent="0.25">
      <c r="A29" s="241" t="s">
        <v>109</v>
      </c>
      <c r="B29" s="242" t="s">
        <v>136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4"/>
    </row>
    <row r="30" spans="1:19" s="19" customFormat="1" ht="27.75" customHeight="1" x14ac:dyDescent="0.25">
      <c r="A30" s="241"/>
      <c r="B30" s="242" t="s">
        <v>137</v>
      </c>
      <c r="C30" s="243"/>
      <c r="D30" s="243"/>
      <c r="E30" s="244"/>
      <c r="F30" s="242" t="s">
        <v>138</v>
      </c>
      <c r="G30" s="244"/>
      <c r="H30" s="242" t="s">
        <v>139</v>
      </c>
      <c r="I30" s="244"/>
      <c r="J30" s="27" t="s">
        <v>140</v>
      </c>
      <c r="K30" s="30" t="s">
        <v>141</v>
      </c>
      <c r="L30" s="241" t="s">
        <v>142</v>
      </c>
      <c r="M30" s="245"/>
      <c r="N30" s="242" t="s">
        <v>142</v>
      </c>
      <c r="O30" s="244"/>
      <c r="P30" s="242" t="s">
        <v>142</v>
      </c>
      <c r="Q30" s="244"/>
      <c r="R30" s="27"/>
      <c r="S30" s="27" t="s">
        <v>112</v>
      </c>
    </row>
    <row r="31" spans="1:19" s="19" customFormat="1" ht="21" customHeight="1" x14ac:dyDescent="0.25">
      <c r="A31" s="20" t="s">
        <v>118</v>
      </c>
      <c r="B31" s="237">
        <v>4</v>
      </c>
      <c r="C31" s="238"/>
      <c r="D31" s="238"/>
      <c r="E31" s="239"/>
      <c r="F31" s="237">
        <v>1</v>
      </c>
      <c r="G31" s="239"/>
      <c r="H31" s="237">
        <v>1</v>
      </c>
      <c r="I31" s="239"/>
      <c r="J31" s="31">
        <v>18</v>
      </c>
      <c r="K31" s="32">
        <v>1</v>
      </c>
      <c r="L31" s="240">
        <v>0</v>
      </c>
      <c r="M31" s="240"/>
      <c r="N31" s="240">
        <v>0</v>
      </c>
      <c r="O31" s="240"/>
      <c r="P31" s="240">
        <v>0</v>
      </c>
      <c r="Q31" s="240"/>
      <c r="R31" s="25">
        <v>0</v>
      </c>
      <c r="S31" s="25">
        <f>SUM(B31:R31)</f>
        <v>25</v>
      </c>
    </row>
    <row r="32" spans="1:19" s="19" customFormat="1" ht="21" customHeight="1" x14ac:dyDescent="0.25">
      <c r="A32" s="20" t="s">
        <v>119</v>
      </c>
      <c r="B32" s="237">
        <v>4</v>
      </c>
      <c r="C32" s="238"/>
      <c r="D32" s="238"/>
      <c r="E32" s="239"/>
      <c r="F32" s="237">
        <v>1</v>
      </c>
      <c r="G32" s="239"/>
      <c r="H32" s="237">
        <v>1</v>
      </c>
      <c r="I32" s="239"/>
      <c r="J32" s="31">
        <v>18</v>
      </c>
      <c r="K32" s="32">
        <v>1</v>
      </c>
      <c r="L32" s="240">
        <v>0</v>
      </c>
      <c r="M32" s="240"/>
      <c r="N32" s="240">
        <v>0</v>
      </c>
      <c r="O32" s="240"/>
      <c r="P32" s="240">
        <v>0</v>
      </c>
      <c r="Q32" s="240"/>
      <c r="R32" s="25">
        <v>0</v>
      </c>
      <c r="S32" s="25">
        <f>SUM(B32:R32)</f>
        <v>25</v>
      </c>
    </row>
    <row r="33" spans="1:19" s="19" customFormat="1" ht="21" customHeight="1" x14ac:dyDescent="0.25">
      <c r="A33" s="20" t="s">
        <v>120</v>
      </c>
      <c r="B33" s="237">
        <v>0</v>
      </c>
      <c r="C33" s="238"/>
      <c r="D33" s="238"/>
      <c r="E33" s="239"/>
      <c r="F33" s="237">
        <v>0</v>
      </c>
      <c r="G33" s="239"/>
      <c r="H33" s="237">
        <v>0</v>
      </c>
      <c r="I33" s="239"/>
      <c r="J33" s="25">
        <f>J31-J32</f>
        <v>0</v>
      </c>
      <c r="K33" s="32">
        <v>0</v>
      </c>
      <c r="L33" s="240">
        <f>M31-M32</f>
        <v>0</v>
      </c>
      <c r="M33" s="240"/>
      <c r="N33" s="237">
        <v>0</v>
      </c>
      <c r="O33" s="239"/>
      <c r="P33" s="237">
        <v>0</v>
      </c>
      <c r="Q33" s="239"/>
      <c r="R33" s="25">
        <f>R31-R32</f>
        <v>0</v>
      </c>
      <c r="S33" s="25">
        <f>S31-S32</f>
        <v>0</v>
      </c>
    </row>
    <row r="34" spans="1:19" x14ac:dyDescent="0.3">
      <c r="A34" s="236" t="s">
        <v>143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</row>
  </sheetData>
  <mergeCells count="79">
    <mergeCell ref="A1:S1"/>
    <mergeCell ref="A2:S2"/>
    <mergeCell ref="A3:S3"/>
    <mergeCell ref="A7:A8"/>
    <mergeCell ref="B7:O7"/>
    <mergeCell ref="P7:S7"/>
    <mergeCell ref="B8:E8"/>
    <mergeCell ref="F8:G8"/>
    <mergeCell ref="H8:I8"/>
    <mergeCell ref="J8:O8"/>
    <mergeCell ref="P8:Q8"/>
    <mergeCell ref="R8:S8"/>
    <mergeCell ref="R9:S9"/>
    <mergeCell ref="A13:A14"/>
    <mergeCell ref="B13:P13"/>
    <mergeCell ref="Q13:R14"/>
    <mergeCell ref="S13:S14"/>
    <mergeCell ref="B14:E14"/>
    <mergeCell ref="F14:H14"/>
    <mergeCell ref="I14:K14"/>
    <mergeCell ref="L14:N14"/>
    <mergeCell ref="O14:P14"/>
    <mergeCell ref="B9:E9"/>
    <mergeCell ref="F9:G9"/>
    <mergeCell ref="H9:I9"/>
    <mergeCell ref="J9:O9"/>
    <mergeCell ref="P9:Q9"/>
    <mergeCell ref="Q16:R16"/>
    <mergeCell ref="B15:E15"/>
    <mergeCell ref="F15:H15"/>
    <mergeCell ref="I15:K15"/>
    <mergeCell ref="L15:N15"/>
    <mergeCell ref="O15:P15"/>
    <mergeCell ref="Q15:R15"/>
    <mergeCell ref="B16:E16"/>
    <mergeCell ref="F16:H16"/>
    <mergeCell ref="I16:K16"/>
    <mergeCell ref="L16:N16"/>
    <mergeCell ref="O16:P16"/>
    <mergeCell ref="S21:S22"/>
    <mergeCell ref="B17:E17"/>
    <mergeCell ref="F17:H17"/>
    <mergeCell ref="I17:K17"/>
    <mergeCell ref="L17:N17"/>
    <mergeCell ref="O17:P17"/>
    <mergeCell ref="Q17:R17"/>
    <mergeCell ref="A21:A22"/>
    <mergeCell ref="B21:F21"/>
    <mergeCell ref="G21:I21"/>
    <mergeCell ref="J21:O21"/>
    <mergeCell ref="P21:R21"/>
    <mergeCell ref="A26:S26"/>
    <mergeCell ref="A29:A30"/>
    <mergeCell ref="B29:S29"/>
    <mergeCell ref="B30:E30"/>
    <mergeCell ref="F30:G30"/>
    <mergeCell ref="H30:I30"/>
    <mergeCell ref="L30:M30"/>
    <mergeCell ref="N30:O30"/>
    <mergeCell ref="P30:Q30"/>
    <mergeCell ref="P32:Q32"/>
    <mergeCell ref="B31:E31"/>
    <mergeCell ref="F31:G31"/>
    <mergeCell ref="H31:I31"/>
    <mergeCell ref="L31:M31"/>
    <mergeCell ref="N31:O31"/>
    <mergeCell ref="P31:Q31"/>
    <mergeCell ref="B32:E32"/>
    <mergeCell ref="F32:G32"/>
    <mergeCell ref="H32:I32"/>
    <mergeCell ref="L32:M32"/>
    <mergeCell ref="N32:O32"/>
    <mergeCell ref="A34:S34"/>
    <mergeCell ref="B33:E33"/>
    <mergeCell ref="F33:G33"/>
    <mergeCell ref="H33:I33"/>
    <mergeCell ref="L33:M33"/>
    <mergeCell ref="N33:O33"/>
    <mergeCell ref="P33:Q33"/>
  </mergeCells>
  <phoneticPr fontId="25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10" zoomScale="120" zoomScaleNormal="120" zoomScaleSheetLayoutView="75" workbookViewId="0">
      <selection activeCell="J9" sqref="J9:O9"/>
    </sheetView>
  </sheetViews>
  <sheetFormatPr defaultRowHeight="17.25" x14ac:dyDescent="0.3"/>
  <cols>
    <col min="1" max="1" width="8.88671875" style="33"/>
    <col min="2" max="18" width="3.5546875" style="33" customWidth="1"/>
    <col min="19" max="19" width="7.77734375" style="33" bestFit="1" customWidth="1"/>
    <col min="20" max="246" width="8.88671875" style="33"/>
    <col min="247" max="263" width="3.5546875" style="33" customWidth="1"/>
    <col min="264" max="264" width="7.77734375" style="33" bestFit="1" customWidth="1"/>
    <col min="265" max="502" width="8.88671875" style="33"/>
    <col min="503" max="519" width="3.5546875" style="33" customWidth="1"/>
    <col min="520" max="520" width="7.77734375" style="33" bestFit="1" customWidth="1"/>
    <col min="521" max="758" width="8.88671875" style="33"/>
    <col min="759" max="775" width="3.5546875" style="33" customWidth="1"/>
    <col min="776" max="776" width="7.77734375" style="33" bestFit="1" customWidth="1"/>
    <col min="777" max="1014" width="8.88671875" style="33"/>
    <col min="1015" max="1031" width="3.5546875" style="33" customWidth="1"/>
    <col min="1032" max="1032" width="7.77734375" style="33" bestFit="1" customWidth="1"/>
    <col min="1033" max="1270" width="8.88671875" style="33"/>
    <col min="1271" max="1287" width="3.5546875" style="33" customWidth="1"/>
    <col min="1288" max="1288" width="7.77734375" style="33" bestFit="1" customWidth="1"/>
    <col min="1289" max="1526" width="8.88671875" style="33"/>
    <col min="1527" max="1543" width="3.5546875" style="33" customWidth="1"/>
    <col min="1544" max="1544" width="7.77734375" style="33" bestFit="1" customWidth="1"/>
    <col min="1545" max="1782" width="8.88671875" style="33"/>
    <col min="1783" max="1799" width="3.5546875" style="33" customWidth="1"/>
    <col min="1800" max="1800" width="7.77734375" style="33" bestFit="1" customWidth="1"/>
    <col min="1801" max="2038" width="8.88671875" style="33"/>
    <col min="2039" max="2055" width="3.5546875" style="33" customWidth="1"/>
    <col min="2056" max="2056" width="7.77734375" style="33" bestFit="1" customWidth="1"/>
    <col min="2057" max="2294" width="8.88671875" style="33"/>
    <col min="2295" max="2311" width="3.5546875" style="33" customWidth="1"/>
    <col min="2312" max="2312" width="7.77734375" style="33" bestFit="1" customWidth="1"/>
    <col min="2313" max="2550" width="8.88671875" style="33"/>
    <col min="2551" max="2567" width="3.5546875" style="33" customWidth="1"/>
    <col min="2568" max="2568" width="7.77734375" style="33" bestFit="1" customWidth="1"/>
    <col min="2569" max="2806" width="8.88671875" style="33"/>
    <col min="2807" max="2823" width="3.5546875" style="33" customWidth="1"/>
    <col min="2824" max="2824" width="7.77734375" style="33" bestFit="1" customWidth="1"/>
    <col min="2825" max="3062" width="8.88671875" style="33"/>
    <col min="3063" max="3079" width="3.5546875" style="33" customWidth="1"/>
    <col min="3080" max="3080" width="7.77734375" style="33" bestFit="1" customWidth="1"/>
    <col min="3081" max="3318" width="8.88671875" style="33"/>
    <col min="3319" max="3335" width="3.5546875" style="33" customWidth="1"/>
    <col min="3336" max="3336" width="7.77734375" style="33" bestFit="1" customWidth="1"/>
    <col min="3337" max="3574" width="8.88671875" style="33"/>
    <col min="3575" max="3591" width="3.5546875" style="33" customWidth="1"/>
    <col min="3592" max="3592" width="7.77734375" style="33" bestFit="1" customWidth="1"/>
    <col min="3593" max="3830" width="8.88671875" style="33"/>
    <col min="3831" max="3847" width="3.5546875" style="33" customWidth="1"/>
    <col min="3848" max="3848" width="7.77734375" style="33" bestFit="1" customWidth="1"/>
    <col min="3849" max="4086" width="8.88671875" style="33"/>
    <col min="4087" max="4103" width="3.5546875" style="33" customWidth="1"/>
    <col min="4104" max="4104" width="7.77734375" style="33" bestFit="1" customWidth="1"/>
    <col min="4105" max="4342" width="8.88671875" style="33"/>
    <col min="4343" max="4359" width="3.5546875" style="33" customWidth="1"/>
    <col min="4360" max="4360" width="7.77734375" style="33" bestFit="1" customWidth="1"/>
    <col min="4361" max="4598" width="8.88671875" style="33"/>
    <col min="4599" max="4615" width="3.5546875" style="33" customWidth="1"/>
    <col min="4616" max="4616" width="7.77734375" style="33" bestFit="1" customWidth="1"/>
    <col min="4617" max="4854" width="8.88671875" style="33"/>
    <col min="4855" max="4871" width="3.5546875" style="33" customWidth="1"/>
    <col min="4872" max="4872" width="7.77734375" style="33" bestFit="1" customWidth="1"/>
    <col min="4873" max="5110" width="8.88671875" style="33"/>
    <col min="5111" max="5127" width="3.5546875" style="33" customWidth="1"/>
    <col min="5128" max="5128" width="7.77734375" style="33" bestFit="1" customWidth="1"/>
    <col min="5129" max="5366" width="8.88671875" style="33"/>
    <col min="5367" max="5383" width="3.5546875" style="33" customWidth="1"/>
    <col min="5384" max="5384" width="7.77734375" style="33" bestFit="1" customWidth="1"/>
    <col min="5385" max="5622" width="8.88671875" style="33"/>
    <col min="5623" max="5639" width="3.5546875" style="33" customWidth="1"/>
    <col min="5640" max="5640" width="7.77734375" style="33" bestFit="1" customWidth="1"/>
    <col min="5641" max="5878" width="8.88671875" style="33"/>
    <col min="5879" max="5895" width="3.5546875" style="33" customWidth="1"/>
    <col min="5896" max="5896" width="7.77734375" style="33" bestFit="1" customWidth="1"/>
    <col min="5897" max="6134" width="8.88671875" style="33"/>
    <col min="6135" max="6151" width="3.5546875" style="33" customWidth="1"/>
    <col min="6152" max="6152" width="7.77734375" style="33" bestFit="1" customWidth="1"/>
    <col min="6153" max="6390" width="8.88671875" style="33"/>
    <col min="6391" max="6407" width="3.5546875" style="33" customWidth="1"/>
    <col min="6408" max="6408" width="7.77734375" style="33" bestFit="1" customWidth="1"/>
    <col min="6409" max="6646" width="8.88671875" style="33"/>
    <col min="6647" max="6663" width="3.5546875" style="33" customWidth="1"/>
    <col min="6664" max="6664" width="7.77734375" style="33" bestFit="1" customWidth="1"/>
    <col min="6665" max="6902" width="8.88671875" style="33"/>
    <col min="6903" max="6919" width="3.5546875" style="33" customWidth="1"/>
    <col min="6920" max="6920" width="7.77734375" style="33" bestFit="1" customWidth="1"/>
    <col min="6921" max="7158" width="8.88671875" style="33"/>
    <col min="7159" max="7175" width="3.5546875" style="33" customWidth="1"/>
    <col min="7176" max="7176" width="7.77734375" style="33" bestFit="1" customWidth="1"/>
    <col min="7177" max="7414" width="8.88671875" style="33"/>
    <col min="7415" max="7431" width="3.5546875" style="33" customWidth="1"/>
    <col min="7432" max="7432" width="7.77734375" style="33" bestFit="1" customWidth="1"/>
    <col min="7433" max="7670" width="8.88671875" style="33"/>
    <col min="7671" max="7687" width="3.5546875" style="33" customWidth="1"/>
    <col min="7688" max="7688" width="7.77734375" style="33" bestFit="1" customWidth="1"/>
    <col min="7689" max="7926" width="8.88671875" style="33"/>
    <col min="7927" max="7943" width="3.5546875" style="33" customWidth="1"/>
    <col min="7944" max="7944" width="7.77734375" style="33" bestFit="1" customWidth="1"/>
    <col min="7945" max="8182" width="8.88671875" style="33"/>
    <col min="8183" max="8199" width="3.5546875" style="33" customWidth="1"/>
    <col min="8200" max="8200" width="7.77734375" style="33" bestFit="1" customWidth="1"/>
    <col min="8201" max="8438" width="8.88671875" style="33"/>
    <col min="8439" max="8455" width="3.5546875" style="33" customWidth="1"/>
    <col min="8456" max="8456" width="7.77734375" style="33" bestFit="1" customWidth="1"/>
    <col min="8457" max="8694" width="8.88671875" style="33"/>
    <col min="8695" max="8711" width="3.5546875" style="33" customWidth="1"/>
    <col min="8712" max="8712" width="7.77734375" style="33" bestFit="1" customWidth="1"/>
    <col min="8713" max="8950" width="8.88671875" style="33"/>
    <col min="8951" max="8967" width="3.5546875" style="33" customWidth="1"/>
    <col min="8968" max="8968" width="7.77734375" style="33" bestFit="1" customWidth="1"/>
    <col min="8969" max="9206" width="8.88671875" style="33"/>
    <col min="9207" max="9223" width="3.5546875" style="33" customWidth="1"/>
    <col min="9224" max="9224" width="7.77734375" style="33" bestFit="1" customWidth="1"/>
    <col min="9225" max="9462" width="8.88671875" style="33"/>
    <col min="9463" max="9479" width="3.5546875" style="33" customWidth="1"/>
    <col min="9480" max="9480" width="7.77734375" style="33" bestFit="1" customWidth="1"/>
    <col min="9481" max="9718" width="8.88671875" style="33"/>
    <col min="9719" max="9735" width="3.5546875" style="33" customWidth="1"/>
    <col min="9736" max="9736" width="7.77734375" style="33" bestFit="1" customWidth="1"/>
    <col min="9737" max="9974" width="8.88671875" style="33"/>
    <col min="9975" max="9991" width="3.5546875" style="33" customWidth="1"/>
    <col min="9992" max="9992" width="7.77734375" style="33" bestFit="1" customWidth="1"/>
    <col min="9993" max="10230" width="8.88671875" style="33"/>
    <col min="10231" max="10247" width="3.5546875" style="33" customWidth="1"/>
    <col min="10248" max="10248" width="7.77734375" style="33" bestFit="1" customWidth="1"/>
    <col min="10249" max="10486" width="8.88671875" style="33"/>
    <col min="10487" max="10503" width="3.5546875" style="33" customWidth="1"/>
    <col min="10504" max="10504" width="7.77734375" style="33" bestFit="1" customWidth="1"/>
    <col min="10505" max="10742" width="8.88671875" style="33"/>
    <col min="10743" max="10759" width="3.5546875" style="33" customWidth="1"/>
    <col min="10760" max="10760" width="7.77734375" style="33" bestFit="1" customWidth="1"/>
    <col min="10761" max="10998" width="8.88671875" style="33"/>
    <col min="10999" max="11015" width="3.5546875" style="33" customWidth="1"/>
    <col min="11016" max="11016" width="7.77734375" style="33" bestFit="1" customWidth="1"/>
    <col min="11017" max="11254" width="8.88671875" style="33"/>
    <col min="11255" max="11271" width="3.5546875" style="33" customWidth="1"/>
    <col min="11272" max="11272" width="7.77734375" style="33" bestFit="1" customWidth="1"/>
    <col min="11273" max="11510" width="8.88671875" style="33"/>
    <col min="11511" max="11527" width="3.5546875" style="33" customWidth="1"/>
    <col min="11528" max="11528" width="7.77734375" style="33" bestFit="1" customWidth="1"/>
    <col min="11529" max="11766" width="8.88671875" style="33"/>
    <col min="11767" max="11783" width="3.5546875" style="33" customWidth="1"/>
    <col min="11784" max="11784" width="7.77734375" style="33" bestFit="1" customWidth="1"/>
    <col min="11785" max="12022" width="8.88671875" style="33"/>
    <col min="12023" max="12039" width="3.5546875" style="33" customWidth="1"/>
    <col min="12040" max="12040" width="7.77734375" style="33" bestFit="1" customWidth="1"/>
    <col min="12041" max="12278" width="8.88671875" style="33"/>
    <col min="12279" max="12295" width="3.5546875" style="33" customWidth="1"/>
    <col min="12296" max="12296" width="7.77734375" style="33" bestFit="1" customWidth="1"/>
    <col min="12297" max="12534" width="8.88671875" style="33"/>
    <col min="12535" max="12551" width="3.5546875" style="33" customWidth="1"/>
    <col min="12552" max="12552" width="7.77734375" style="33" bestFit="1" customWidth="1"/>
    <col min="12553" max="12790" width="8.88671875" style="33"/>
    <col min="12791" max="12807" width="3.5546875" style="33" customWidth="1"/>
    <col min="12808" max="12808" width="7.77734375" style="33" bestFit="1" customWidth="1"/>
    <col min="12809" max="13046" width="8.88671875" style="33"/>
    <col min="13047" max="13063" width="3.5546875" style="33" customWidth="1"/>
    <col min="13064" max="13064" width="7.77734375" style="33" bestFit="1" customWidth="1"/>
    <col min="13065" max="13302" width="8.88671875" style="33"/>
    <col min="13303" max="13319" width="3.5546875" style="33" customWidth="1"/>
    <col min="13320" max="13320" width="7.77734375" style="33" bestFit="1" customWidth="1"/>
    <col min="13321" max="13558" width="8.88671875" style="33"/>
    <col min="13559" max="13575" width="3.5546875" style="33" customWidth="1"/>
    <col min="13576" max="13576" width="7.77734375" style="33" bestFit="1" customWidth="1"/>
    <col min="13577" max="13814" width="8.88671875" style="33"/>
    <col min="13815" max="13831" width="3.5546875" style="33" customWidth="1"/>
    <col min="13832" max="13832" width="7.77734375" style="33" bestFit="1" customWidth="1"/>
    <col min="13833" max="14070" width="8.88671875" style="33"/>
    <col min="14071" max="14087" width="3.5546875" style="33" customWidth="1"/>
    <col min="14088" max="14088" width="7.77734375" style="33" bestFit="1" customWidth="1"/>
    <col min="14089" max="14326" width="8.88671875" style="33"/>
    <col min="14327" max="14343" width="3.5546875" style="33" customWidth="1"/>
    <col min="14344" max="14344" width="7.77734375" style="33" bestFit="1" customWidth="1"/>
    <col min="14345" max="14582" width="8.88671875" style="33"/>
    <col min="14583" max="14599" width="3.5546875" style="33" customWidth="1"/>
    <col min="14600" max="14600" width="7.77734375" style="33" bestFit="1" customWidth="1"/>
    <col min="14601" max="14838" width="8.88671875" style="33"/>
    <col min="14839" max="14855" width="3.5546875" style="33" customWidth="1"/>
    <col min="14856" max="14856" width="7.77734375" style="33" bestFit="1" customWidth="1"/>
    <col min="14857" max="15094" width="8.88671875" style="33"/>
    <col min="15095" max="15111" width="3.5546875" style="33" customWidth="1"/>
    <col min="15112" max="15112" width="7.77734375" style="33" bestFit="1" customWidth="1"/>
    <col min="15113" max="15350" width="8.88671875" style="33"/>
    <col min="15351" max="15367" width="3.5546875" style="33" customWidth="1"/>
    <col min="15368" max="15368" width="7.77734375" style="33" bestFit="1" customWidth="1"/>
    <col min="15369" max="15606" width="8.88671875" style="33"/>
    <col min="15607" max="15623" width="3.5546875" style="33" customWidth="1"/>
    <col min="15624" max="15624" width="7.77734375" style="33" bestFit="1" customWidth="1"/>
    <col min="15625" max="15862" width="8.88671875" style="33"/>
    <col min="15863" max="15879" width="3.5546875" style="33" customWidth="1"/>
    <col min="15880" max="15880" width="7.77734375" style="33" bestFit="1" customWidth="1"/>
    <col min="15881" max="16118" width="8.88671875" style="33"/>
    <col min="16119" max="16135" width="3.5546875" style="33" customWidth="1"/>
    <col min="16136" max="16136" width="7.77734375" style="33" bestFit="1" customWidth="1"/>
    <col min="16137" max="16384" width="8.88671875" style="33"/>
  </cols>
  <sheetData>
    <row r="1" spans="1:19" s="15" customFormat="1" x14ac:dyDescent="0.3">
      <c r="A1" s="255" t="s">
        <v>85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</row>
    <row r="2" spans="1:19" s="15" customFormat="1" ht="31.5" x14ac:dyDescent="0.55000000000000004">
      <c r="A2" s="279" t="s">
        <v>150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</row>
    <row r="3" spans="1:19" s="15" customFormat="1" x14ac:dyDescent="0.3">
      <c r="A3" s="280" t="s">
        <v>86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</row>
    <row r="4" spans="1:19" x14ac:dyDescent="0.3">
      <c r="P4" s="34"/>
      <c r="S4" s="35"/>
    </row>
    <row r="5" spans="1:19" s="34" customFormat="1" ht="13.5" x14ac:dyDescent="0.25">
      <c r="A5" s="34" t="s">
        <v>87</v>
      </c>
    </row>
    <row r="6" spans="1:19" s="34" customFormat="1" ht="13.5" x14ac:dyDescent="0.25"/>
    <row r="7" spans="1:19" s="34" customFormat="1" ht="27.75" customHeight="1" x14ac:dyDescent="0.25">
      <c r="A7" s="282" t="s">
        <v>88</v>
      </c>
      <c r="B7" s="282" t="s">
        <v>89</v>
      </c>
      <c r="C7" s="282"/>
      <c r="D7" s="284" t="s">
        <v>90</v>
      </c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2" t="s">
        <v>91</v>
      </c>
      <c r="Q7" s="282"/>
      <c r="R7" s="282"/>
      <c r="S7" s="282"/>
    </row>
    <row r="8" spans="1:19" s="34" customFormat="1" ht="27.75" customHeight="1" x14ac:dyDescent="0.25">
      <c r="A8" s="283"/>
      <c r="B8" s="283"/>
      <c r="C8" s="283"/>
      <c r="D8" s="284" t="s">
        <v>92</v>
      </c>
      <c r="E8" s="284"/>
      <c r="F8" s="284" t="s">
        <v>93</v>
      </c>
      <c r="G8" s="284"/>
      <c r="H8" s="284" t="s">
        <v>94</v>
      </c>
      <c r="I8" s="284"/>
      <c r="J8" s="284" t="s">
        <v>95</v>
      </c>
      <c r="K8" s="284"/>
      <c r="L8" s="284"/>
      <c r="M8" s="284"/>
      <c r="N8" s="284"/>
      <c r="O8" s="284"/>
      <c r="P8" s="283" t="s">
        <v>96</v>
      </c>
      <c r="Q8" s="283"/>
      <c r="R8" s="283" t="s">
        <v>97</v>
      </c>
      <c r="S8" s="283"/>
    </row>
    <row r="9" spans="1:19" s="34" customFormat="1" ht="38.25" customHeight="1" x14ac:dyDescent="0.25">
      <c r="A9" s="36" t="s">
        <v>98</v>
      </c>
      <c r="B9" s="272" t="s">
        <v>99</v>
      </c>
      <c r="C9" s="272"/>
      <c r="D9" s="272" t="s">
        <v>100</v>
      </c>
      <c r="E9" s="272"/>
      <c r="F9" s="272" t="s">
        <v>101</v>
      </c>
      <c r="G9" s="272"/>
      <c r="H9" s="272" t="s">
        <v>102</v>
      </c>
      <c r="I9" s="272"/>
      <c r="J9" s="273" t="s">
        <v>103</v>
      </c>
      <c r="K9" s="274"/>
      <c r="L9" s="274"/>
      <c r="M9" s="274"/>
      <c r="N9" s="274"/>
      <c r="O9" s="275"/>
      <c r="P9" s="272" t="s">
        <v>104</v>
      </c>
      <c r="Q9" s="272"/>
      <c r="R9" s="272" t="s">
        <v>105</v>
      </c>
      <c r="S9" s="272"/>
    </row>
    <row r="10" spans="1:19" s="39" customFormat="1" ht="13.5" x14ac:dyDescent="0.15">
      <c r="A10" s="37" t="s">
        <v>106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s="34" customFormat="1" ht="13.5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 s="34" customFormat="1" ht="13.5" x14ac:dyDescent="0.25">
      <c r="A12" s="37" t="s">
        <v>107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40" t="s">
        <v>108</v>
      </c>
    </row>
    <row r="13" spans="1:19" s="34" customFormat="1" ht="19.5" customHeight="1" x14ac:dyDescent="0.25">
      <c r="A13" s="266" t="s">
        <v>109</v>
      </c>
      <c r="B13" s="266" t="s">
        <v>151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 t="s">
        <v>111</v>
      </c>
      <c r="R13" s="266"/>
      <c r="S13" s="266" t="s">
        <v>112</v>
      </c>
    </row>
    <row r="14" spans="1:19" s="34" customFormat="1" ht="19.5" customHeight="1" x14ac:dyDescent="0.25">
      <c r="A14" s="263"/>
      <c r="B14" s="263" t="s">
        <v>113</v>
      </c>
      <c r="C14" s="263"/>
      <c r="D14" s="263" t="s">
        <v>114</v>
      </c>
      <c r="E14" s="263"/>
      <c r="F14" s="276" t="s">
        <v>115</v>
      </c>
      <c r="G14" s="277"/>
      <c r="H14" s="278"/>
      <c r="I14" s="276" t="s">
        <v>116</v>
      </c>
      <c r="J14" s="277"/>
      <c r="K14" s="278"/>
      <c r="L14" s="276" t="s">
        <v>133</v>
      </c>
      <c r="M14" s="277"/>
      <c r="N14" s="278"/>
      <c r="O14" s="263" t="s">
        <v>117</v>
      </c>
      <c r="P14" s="263"/>
      <c r="Q14" s="263"/>
      <c r="R14" s="263"/>
      <c r="S14" s="263"/>
    </row>
    <row r="15" spans="1:19" s="34" customFormat="1" ht="19.5" customHeight="1" x14ac:dyDescent="0.25">
      <c r="A15" s="36" t="s">
        <v>118</v>
      </c>
      <c r="B15" s="262">
        <v>0</v>
      </c>
      <c r="C15" s="262"/>
      <c r="D15" s="262">
        <v>0</v>
      </c>
      <c r="E15" s="262"/>
      <c r="F15" s="259">
        <v>0</v>
      </c>
      <c r="G15" s="271"/>
      <c r="H15" s="260"/>
      <c r="I15" s="262">
        <v>0</v>
      </c>
      <c r="J15" s="262"/>
      <c r="K15" s="262"/>
      <c r="L15" s="262">
        <v>0</v>
      </c>
      <c r="M15" s="262"/>
      <c r="N15" s="262"/>
      <c r="O15" s="262">
        <f>SUM(B15:N15)</f>
        <v>0</v>
      </c>
      <c r="P15" s="262"/>
      <c r="Q15" s="262">
        <v>0</v>
      </c>
      <c r="R15" s="262"/>
      <c r="S15" s="41">
        <f>O15+Q15</f>
        <v>0</v>
      </c>
    </row>
    <row r="16" spans="1:19" s="34" customFormat="1" ht="19.5" customHeight="1" x14ac:dyDescent="0.25">
      <c r="A16" s="36" t="s">
        <v>119</v>
      </c>
      <c r="B16" s="262">
        <v>0</v>
      </c>
      <c r="C16" s="262"/>
      <c r="D16" s="262">
        <v>0</v>
      </c>
      <c r="E16" s="262"/>
      <c r="F16" s="262">
        <v>0</v>
      </c>
      <c r="G16" s="262"/>
      <c r="H16" s="262"/>
      <c r="I16" s="262">
        <v>0</v>
      </c>
      <c r="J16" s="262"/>
      <c r="K16" s="262"/>
      <c r="L16" s="262">
        <v>0</v>
      </c>
      <c r="M16" s="262"/>
      <c r="N16" s="262"/>
      <c r="O16" s="262">
        <f>SUM(B16:N16)</f>
        <v>0</v>
      </c>
      <c r="P16" s="262"/>
      <c r="Q16" s="262">
        <v>0</v>
      </c>
      <c r="R16" s="262"/>
      <c r="S16" s="41">
        <f>O16+Q16</f>
        <v>0</v>
      </c>
    </row>
    <row r="17" spans="1:19" s="34" customFormat="1" ht="19.5" customHeight="1" x14ac:dyDescent="0.25">
      <c r="A17" s="36" t="s">
        <v>120</v>
      </c>
      <c r="B17" s="259">
        <f>B15-B16</f>
        <v>0</v>
      </c>
      <c r="C17" s="260"/>
      <c r="D17" s="259">
        <f>D15-D16</f>
        <v>0</v>
      </c>
      <c r="E17" s="260"/>
      <c r="F17" s="259">
        <v>0</v>
      </c>
      <c r="G17" s="271"/>
      <c r="H17" s="260"/>
      <c r="I17" s="259">
        <v>0</v>
      </c>
      <c r="J17" s="271"/>
      <c r="K17" s="260"/>
      <c r="L17" s="259">
        <v>0</v>
      </c>
      <c r="M17" s="271"/>
      <c r="N17" s="260"/>
      <c r="O17" s="259">
        <f>O15-O16</f>
        <v>0</v>
      </c>
      <c r="P17" s="260"/>
      <c r="Q17" s="259">
        <f>Q15-Q16</f>
        <v>0</v>
      </c>
      <c r="R17" s="260"/>
      <c r="S17" s="41">
        <f>S15-S16</f>
        <v>0</v>
      </c>
    </row>
    <row r="18" spans="1:19" s="39" customFormat="1" ht="13.5" x14ac:dyDescent="0.15">
      <c r="A18" s="37" t="s">
        <v>121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s="34" customFormat="1" ht="13.5" x14ac:dyDescent="0.25">
      <c r="A19" s="38"/>
      <c r="B19" s="38"/>
      <c r="C19" s="38"/>
      <c r="D19" s="38"/>
      <c r="E19" s="38"/>
      <c r="F19" s="38"/>
      <c r="G19" s="38"/>
      <c r="H19" s="38"/>
      <c r="I19" s="42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 s="34" customFormat="1" ht="13.5" x14ac:dyDescent="0.25">
      <c r="A20" s="37" t="s">
        <v>122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40" t="s">
        <v>108</v>
      </c>
    </row>
    <row r="21" spans="1:19" s="34" customFormat="1" ht="27.75" customHeight="1" x14ac:dyDescent="0.25">
      <c r="A21" s="266" t="s">
        <v>109</v>
      </c>
      <c r="B21" s="266" t="s">
        <v>123</v>
      </c>
      <c r="C21" s="266"/>
      <c r="D21" s="266"/>
      <c r="E21" s="266"/>
      <c r="F21" s="266"/>
      <c r="G21" s="270" t="s">
        <v>124</v>
      </c>
      <c r="H21" s="270"/>
      <c r="I21" s="270"/>
      <c r="J21" s="267" t="s">
        <v>125</v>
      </c>
      <c r="K21" s="268"/>
      <c r="L21" s="268"/>
      <c r="M21" s="268"/>
      <c r="N21" s="268"/>
      <c r="O21" s="268"/>
      <c r="P21" s="266" t="s">
        <v>111</v>
      </c>
      <c r="Q21" s="266"/>
      <c r="R21" s="266"/>
      <c r="S21" s="263" t="s">
        <v>126</v>
      </c>
    </row>
    <row r="22" spans="1:19" s="34" customFormat="1" ht="27.75" customHeight="1" x14ac:dyDescent="0.25">
      <c r="A22" s="266"/>
      <c r="B22" s="43" t="s">
        <v>127</v>
      </c>
      <c r="C22" s="43" t="s">
        <v>128</v>
      </c>
      <c r="D22" s="43" t="s">
        <v>144</v>
      </c>
      <c r="E22" s="43" t="s">
        <v>130</v>
      </c>
      <c r="F22" s="43" t="s">
        <v>117</v>
      </c>
      <c r="G22" s="43" t="s">
        <v>131</v>
      </c>
      <c r="H22" s="44" t="s">
        <v>132</v>
      </c>
      <c r="I22" s="44" t="s">
        <v>117</v>
      </c>
      <c r="J22" s="43" t="s">
        <v>113</v>
      </c>
      <c r="K22" s="43" t="s">
        <v>114</v>
      </c>
      <c r="L22" s="43" t="s">
        <v>115</v>
      </c>
      <c r="M22" s="43" t="s">
        <v>116</v>
      </c>
      <c r="N22" s="43" t="s">
        <v>133</v>
      </c>
      <c r="O22" s="43" t="s">
        <v>117</v>
      </c>
      <c r="P22" s="43" t="s">
        <v>145</v>
      </c>
      <c r="Q22" s="43" t="s">
        <v>146</v>
      </c>
      <c r="R22" s="43" t="s">
        <v>117</v>
      </c>
      <c r="S22" s="264"/>
    </row>
    <row r="23" spans="1:19" s="34" customFormat="1" ht="19.5" customHeight="1" x14ac:dyDescent="0.25">
      <c r="A23" s="36" t="s">
        <v>118</v>
      </c>
      <c r="B23" s="157">
        <v>1</v>
      </c>
      <c r="C23" s="157">
        <v>1</v>
      </c>
      <c r="D23" s="157">
        <v>10</v>
      </c>
      <c r="E23" s="157">
        <v>26</v>
      </c>
      <c r="F23" s="157">
        <f>SUM(B23:E23)</f>
        <v>38</v>
      </c>
      <c r="G23" s="45">
        <v>0</v>
      </c>
      <c r="H23" s="45">
        <v>0</v>
      </c>
      <c r="I23" s="45">
        <f>SUM(G23:H23)</f>
        <v>0</v>
      </c>
      <c r="J23" s="157">
        <v>0</v>
      </c>
      <c r="K23" s="157">
        <v>1</v>
      </c>
      <c r="L23" s="157">
        <v>0</v>
      </c>
      <c r="M23" s="157">
        <v>1</v>
      </c>
      <c r="N23" s="157">
        <v>0</v>
      </c>
      <c r="O23" s="157">
        <f>SUM(J23:N23)</f>
        <v>2</v>
      </c>
      <c r="P23" s="157">
        <v>0</v>
      </c>
      <c r="Q23" s="157">
        <v>2</v>
      </c>
      <c r="R23" s="157">
        <f>SUM(P23:Q23)</f>
        <v>2</v>
      </c>
      <c r="S23" s="41">
        <f>F23+O23+R23+I23</f>
        <v>42</v>
      </c>
    </row>
    <row r="24" spans="1:19" s="34" customFormat="1" ht="19.5" customHeight="1" x14ac:dyDescent="0.25">
      <c r="A24" s="36" t="s">
        <v>119</v>
      </c>
      <c r="B24" s="157">
        <v>1</v>
      </c>
      <c r="C24" s="157">
        <v>1</v>
      </c>
      <c r="D24" s="157">
        <v>10</v>
      </c>
      <c r="E24" s="157">
        <v>20</v>
      </c>
      <c r="F24" s="157">
        <f>SUM(B24:E24)</f>
        <v>32</v>
      </c>
      <c r="G24" s="45">
        <v>6</v>
      </c>
      <c r="H24" s="45">
        <v>0</v>
      </c>
      <c r="I24" s="45">
        <f>SUM(G24:H24)</f>
        <v>6</v>
      </c>
      <c r="J24" s="157">
        <v>0</v>
      </c>
      <c r="K24" s="157">
        <v>1</v>
      </c>
      <c r="L24" s="157">
        <v>0</v>
      </c>
      <c r="M24" s="157">
        <v>1</v>
      </c>
      <c r="N24" s="157">
        <v>0</v>
      </c>
      <c r="O24" s="157">
        <f>SUM(J24:N24)</f>
        <v>2</v>
      </c>
      <c r="P24" s="157">
        <v>0</v>
      </c>
      <c r="Q24" s="157">
        <v>2</v>
      </c>
      <c r="R24" s="157">
        <f>SUM(P24:Q24)</f>
        <v>2</v>
      </c>
      <c r="S24" s="41">
        <f>F24+O24+R24+I24</f>
        <v>42</v>
      </c>
    </row>
    <row r="25" spans="1:19" s="34" customFormat="1" ht="19.5" customHeight="1" x14ac:dyDescent="0.25">
      <c r="A25" s="36" t="s">
        <v>120</v>
      </c>
      <c r="B25" s="41">
        <f>B23-B24</f>
        <v>0</v>
      </c>
      <c r="C25" s="41">
        <f t="shared" ref="C25:S25" si="0">C23-C24</f>
        <v>0</v>
      </c>
      <c r="D25" s="41">
        <f t="shared" si="0"/>
        <v>0</v>
      </c>
      <c r="E25" s="41">
        <f t="shared" si="0"/>
        <v>6</v>
      </c>
      <c r="F25" s="41">
        <f t="shared" si="0"/>
        <v>6</v>
      </c>
      <c r="G25" s="41">
        <f t="shared" si="0"/>
        <v>-6</v>
      </c>
      <c r="H25" s="41">
        <f t="shared" si="0"/>
        <v>0</v>
      </c>
      <c r="I25" s="41">
        <f t="shared" si="0"/>
        <v>-6</v>
      </c>
      <c r="J25" s="41">
        <f t="shared" si="0"/>
        <v>0</v>
      </c>
      <c r="K25" s="41">
        <f t="shared" si="0"/>
        <v>0</v>
      </c>
      <c r="L25" s="41">
        <f t="shared" si="0"/>
        <v>0</v>
      </c>
      <c r="M25" s="41">
        <f t="shared" si="0"/>
        <v>0</v>
      </c>
      <c r="N25" s="41">
        <f t="shared" si="0"/>
        <v>0</v>
      </c>
      <c r="O25" s="41">
        <f t="shared" si="0"/>
        <v>0</v>
      </c>
      <c r="P25" s="41">
        <f t="shared" si="0"/>
        <v>0</v>
      </c>
      <c r="Q25" s="41">
        <f t="shared" si="0"/>
        <v>0</v>
      </c>
      <c r="R25" s="41">
        <f t="shared" si="0"/>
        <v>0</v>
      </c>
      <c r="S25" s="41">
        <f t="shared" si="0"/>
        <v>0</v>
      </c>
    </row>
    <row r="26" spans="1:19" s="34" customFormat="1" ht="27" customHeight="1" x14ac:dyDescent="0.25">
      <c r="A26" s="265" t="s">
        <v>134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</row>
    <row r="28" spans="1:19" s="34" customFormat="1" ht="13.5" x14ac:dyDescent="0.25">
      <c r="A28" s="37" t="s">
        <v>135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40" t="s">
        <v>108</v>
      </c>
    </row>
    <row r="29" spans="1:19" s="34" customFormat="1" ht="27.75" customHeight="1" x14ac:dyDescent="0.25">
      <c r="A29" s="266" t="s">
        <v>109</v>
      </c>
      <c r="B29" s="267" t="s">
        <v>147</v>
      </c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9"/>
    </row>
    <row r="30" spans="1:19" s="34" customFormat="1" ht="27.75" customHeight="1" x14ac:dyDescent="0.25">
      <c r="A30" s="266"/>
      <c r="B30" s="267" t="s">
        <v>137</v>
      </c>
      <c r="C30" s="269"/>
      <c r="D30" s="267" t="s">
        <v>138</v>
      </c>
      <c r="E30" s="269"/>
      <c r="F30" s="267" t="s">
        <v>141</v>
      </c>
      <c r="G30" s="269"/>
      <c r="H30" s="267"/>
      <c r="I30" s="269"/>
      <c r="J30" s="43"/>
      <c r="K30" s="46"/>
      <c r="L30" s="266"/>
      <c r="M30" s="270"/>
      <c r="N30" s="267"/>
      <c r="O30" s="269"/>
      <c r="P30" s="267"/>
      <c r="Q30" s="269"/>
      <c r="R30" s="43"/>
      <c r="S30" s="43" t="s">
        <v>112</v>
      </c>
    </row>
    <row r="31" spans="1:19" s="34" customFormat="1" ht="21" customHeight="1" x14ac:dyDescent="0.25">
      <c r="A31" s="36" t="s">
        <v>118</v>
      </c>
      <c r="B31" s="259">
        <v>3</v>
      </c>
      <c r="C31" s="260"/>
      <c r="D31" s="259">
        <v>0</v>
      </c>
      <c r="E31" s="260"/>
      <c r="F31" s="259">
        <v>0</v>
      </c>
      <c r="G31" s="260"/>
      <c r="H31" s="259">
        <v>0</v>
      </c>
      <c r="I31" s="260"/>
      <c r="J31" s="47">
        <v>0</v>
      </c>
      <c r="K31" s="47">
        <v>0</v>
      </c>
      <c r="L31" s="262">
        <v>0</v>
      </c>
      <c r="M31" s="262"/>
      <c r="N31" s="259">
        <v>0</v>
      </c>
      <c r="O31" s="260"/>
      <c r="P31" s="259">
        <v>0</v>
      </c>
      <c r="Q31" s="260"/>
      <c r="R31" s="41">
        <v>0</v>
      </c>
      <c r="S31" s="41">
        <f>SUM(B31:R31)</f>
        <v>3</v>
      </c>
    </row>
    <row r="32" spans="1:19" s="34" customFormat="1" ht="21" customHeight="1" x14ac:dyDescent="0.25">
      <c r="A32" s="36" t="s">
        <v>119</v>
      </c>
      <c r="B32" s="259">
        <v>3</v>
      </c>
      <c r="C32" s="260"/>
      <c r="D32" s="259">
        <v>0</v>
      </c>
      <c r="E32" s="260"/>
      <c r="F32" s="259">
        <v>0</v>
      </c>
      <c r="G32" s="260"/>
      <c r="H32" s="259">
        <v>0</v>
      </c>
      <c r="I32" s="260"/>
      <c r="J32" s="47">
        <v>0</v>
      </c>
      <c r="K32" s="47">
        <v>0</v>
      </c>
      <c r="L32" s="262">
        <v>0</v>
      </c>
      <c r="M32" s="262"/>
      <c r="N32" s="259">
        <v>0</v>
      </c>
      <c r="O32" s="260"/>
      <c r="P32" s="259">
        <v>0</v>
      </c>
      <c r="Q32" s="260"/>
      <c r="R32" s="41">
        <v>0</v>
      </c>
      <c r="S32" s="41">
        <f>SUM(B32:R32)</f>
        <v>3</v>
      </c>
    </row>
    <row r="33" spans="1:19" s="34" customFormat="1" ht="21" customHeight="1" x14ac:dyDescent="0.25">
      <c r="A33" s="36" t="s">
        <v>120</v>
      </c>
      <c r="B33" s="259">
        <v>0</v>
      </c>
      <c r="C33" s="260"/>
      <c r="D33" s="259">
        <v>0</v>
      </c>
      <c r="E33" s="260"/>
      <c r="F33" s="259">
        <v>0</v>
      </c>
      <c r="G33" s="260"/>
      <c r="H33" s="259">
        <v>0</v>
      </c>
      <c r="I33" s="260"/>
      <c r="J33" s="41">
        <f>J31-J32</f>
        <v>0</v>
      </c>
      <c r="K33" s="47">
        <v>0</v>
      </c>
      <c r="L33" s="262">
        <f>M31-M32</f>
        <v>0</v>
      </c>
      <c r="M33" s="262"/>
      <c r="N33" s="259">
        <v>0</v>
      </c>
      <c r="O33" s="260"/>
      <c r="P33" s="259">
        <v>0</v>
      </c>
      <c r="Q33" s="260"/>
      <c r="R33" s="41">
        <f>R31-R32</f>
        <v>0</v>
      </c>
      <c r="S33" s="41">
        <f>S31-S32</f>
        <v>0</v>
      </c>
    </row>
    <row r="34" spans="1:19" x14ac:dyDescent="0.3">
      <c r="A34" s="261" t="s">
        <v>143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</row>
  </sheetData>
  <mergeCells count="89">
    <mergeCell ref="A1:S1"/>
    <mergeCell ref="A2:S2"/>
    <mergeCell ref="A3:S3"/>
    <mergeCell ref="A7:A8"/>
    <mergeCell ref="B7:C8"/>
    <mergeCell ref="D7:O7"/>
    <mergeCell ref="P7:S7"/>
    <mergeCell ref="D8:E8"/>
    <mergeCell ref="F8:G8"/>
    <mergeCell ref="H8:I8"/>
    <mergeCell ref="J8:O8"/>
    <mergeCell ref="P8:Q8"/>
    <mergeCell ref="R8:S8"/>
    <mergeCell ref="A13:A14"/>
    <mergeCell ref="B13:P13"/>
    <mergeCell ref="Q13:R14"/>
    <mergeCell ref="S13:S14"/>
    <mergeCell ref="B14:C14"/>
    <mergeCell ref="D14:E14"/>
    <mergeCell ref="F14:H14"/>
    <mergeCell ref="I14:K14"/>
    <mergeCell ref="L14:N14"/>
    <mergeCell ref="O14:P14"/>
    <mergeCell ref="B9:C9"/>
    <mergeCell ref="D9:E9"/>
    <mergeCell ref="F9:G9"/>
    <mergeCell ref="H9:I9"/>
    <mergeCell ref="Q15:R15"/>
    <mergeCell ref="J9:O9"/>
    <mergeCell ref="P9:Q9"/>
    <mergeCell ref="R9:S9"/>
    <mergeCell ref="O16:P16"/>
    <mergeCell ref="Q16:R16"/>
    <mergeCell ref="B15:C15"/>
    <mergeCell ref="D15:E15"/>
    <mergeCell ref="F15:H15"/>
    <mergeCell ref="I15:K15"/>
    <mergeCell ref="L15:N15"/>
    <mergeCell ref="O15:P15"/>
    <mergeCell ref="B16:C16"/>
    <mergeCell ref="D16:E16"/>
    <mergeCell ref="F16:H16"/>
    <mergeCell ref="I16:K16"/>
    <mergeCell ref="L16:N16"/>
    <mergeCell ref="Q17:R17"/>
    <mergeCell ref="A21:A22"/>
    <mergeCell ref="B21:F21"/>
    <mergeCell ref="G21:I21"/>
    <mergeCell ref="J21:O21"/>
    <mergeCell ref="P21:R21"/>
    <mergeCell ref="B17:C17"/>
    <mergeCell ref="D17:E17"/>
    <mergeCell ref="F17:H17"/>
    <mergeCell ref="I17:K17"/>
    <mergeCell ref="L17:N17"/>
    <mergeCell ref="O17:P17"/>
    <mergeCell ref="S21:S22"/>
    <mergeCell ref="A26:S26"/>
    <mergeCell ref="A29:A30"/>
    <mergeCell ref="B29:S29"/>
    <mergeCell ref="B30:C30"/>
    <mergeCell ref="D30:E30"/>
    <mergeCell ref="F30:G30"/>
    <mergeCell ref="H30:I30"/>
    <mergeCell ref="L30:M30"/>
    <mergeCell ref="N30:O30"/>
    <mergeCell ref="P30:Q30"/>
    <mergeCell ref="L32:M32"/>
    <mergeCell ref="B31:C31"/>
    <mergeCell ref="D31:E31"/>
    <mergeCell ref="F31:G31"/>
    <mergeCell ref="H31:I31"/>
    <mergeCell ref="L31:M31"/>
    <mergeCell ref="N32:O32"/>
    <mergeCell ref="N31:O31"/>
    <mergeCell ref="P31:Q31"/>
    <mergeCell ref="A34:S34"/>
    <mergeCell ref="P32:Q32"/>
    <mergeCell ref="B33:C33"/>
    <mergeCell ref="D33:E33"/>
    <mergeCell ref="F33:G33"/>
    <mergeCell ref="H33:I33"/>
    <mergeCell ref="L33:M33"/>
    <mergeCell ref="N33:O33"/>
    <mergeCell ref="P33:Q33"/>
    <mergeCell ref="B32:C32"/>
    <mergeCell ref="D32:E32"/>
    <mergeCell ref="F32:G32"/>
    <mergeCell ref="H32:I32"/>
  </mergeCells>
  <phoneticPr fontId="25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4"/>
  <sheetViews>
    <sheetView zoomScale="115" zoomScaleNormal="115" zoomScaleSheetLayoutView="75" workbookViewId="0">
      <selection activeCell="I11" sqref="I11"/>
    </sheetView>
  </sheetViews>
  <sheetFormatPr defaultColWidth="9" defaultRowHeight="16.5" x14ac:dyDescent="0.3"/>
  <cols>
    <col min="1" max="1" width="14.88671875" style="1" bestFit="1" customWidth="1"/>
    <col min="2" max="2" width="11.44140625" style="1" bestFit="1" customWidth="1"/>
    <col min="3" max="3" width="9.6640625" style="1" bestFit="1" customWidth="1"/>
    <col min="4" max="5" width="11.44140625" style="1" bestFit="1" customWidth="1"/>
    <col min="6" max="6" width="10.21875" style="1" bestFit="1" customWidth="1"/>
    <col min="7" max="256" width="8" style="1"/>
    <col min="257" max="257" width="14.88671875" style="1" bestFit="1" customWidth="1"/>
    <col min="258" max="258" width="11.44140625" style="1" bestFit="1" customWidth="1"/>
    <col min="259" max="259" width="9.6640625" style="1" bestFit="1" customWidth="1"/>
    <col min="260" max="261" width="11.44140625" style="1" bestFit="1" customWidth="1"/>
    <col min="262" max="262" width="10.21875" style="1" bestFit="1" customWidth="1"/>
    <col min="263" max="512" width="8" style="1"/>
    <col min="513" max="513" width="14.88671875" style="1" bestFit="1" customWidth="1"/>
    <col min="514" max="514" width="11.44140625" style="1" bestFit="1" customWidth="1"/>
    <col min="515" max="515" width="9.6640625" style="1" bestFit="1" customWidth="1"/>
    <col min="516" max="517" width="11.44140625" style="1" bestFit="1" customWidth="1"/>
    <col min="518" max="518" width="10.21875" style="1" bestFit="1" customWidth="1"/>
    <col min="519" max="768" width="8" style="1"/>
    <col min="769" max="769" width="14.88671875" style="1" bestFit="1" customWidth="1"/>
    <col min="770" max="770" width="11.44140625" style="1" bestFit="1" customWidth="1"/>
    <col min="771" max="771" width="9.6640625" style="1" bestFit="1" customWidth="1"/>
    <col min="772" max="773" width="11.44140625" style="1" bestFit="1" customWidth="1"/>
    <col min="774" max="774" width="10.21875" style="1" bestFit="1" customWidth="1"/>
    <col min="775" max="1024" width="8" style="1"/>
    <col min="1025" max="1025" width="14.88671875" style="1" bestFit="1" customWidth="1"/>
    <col min="1026" max="1026" width="11.44140625" style="1" bestFit="1" customWidth="1"/>
    <col min="1027" max="1027" width="9.6640625" style="1" bestFit="1" customWidth="1"/>
    <col min="1028" max="1029" width="11.44140625" style="1" bestFit="1" customWidth="1"/>
    <col min="1030" max="1030" width="10.21875" style="1" bestFit="1" customWidth="1"/>
    <col min="1031" max="1280" width="8" style="1"/>
    <col min="1281" max="1281" width="14.88671875" style="1" bestFit="1" customWidth="1"/>
    <col min="1282" max="1282" width="11.44140625" style="1" bestFit="1" customWidth="1"/>
    <col min="1283" max="1283" width="9.6640625" style="1" bestFit="1" customWidth="1"/>
    <col min="1284" max="1285" width="11.44140625" style="1" bestFit="1" customWidth="1"/>
    <col min="1286" max="1286" width="10.21875" style="1" bestFit="1" customWidth="1"/>
    <col min="1287" max="1536" width="8" style="1"/>
    <col min="1537" max="1537" width="14.88671875" style="1" bestFit="1" customWidth="1"/>
    <col min="1538" max="1538" width="11.44140625" style="1" bestFit="1" customWidth="1"/>
    <col min="1539" max="1539" width="9.6640625" style="1" bestFit="1" customWidth="1"/>
    <col min="1540" max="1541" width="11.44140625" style="1" bestFit="1" customWidth="1"/>
    <col min="1542" max="1542" width="10.21875" style="1" bestFit="1" customWidth="1"/>
    <col min="1543" max="1792" width="8" style="1"/>
    <col min="1793" max="1793" width="14.88671875" style="1" bestFit="1" customWidth="1"/>
    <col min="1794" max="1794" width="11.44140625" style="1" bestFit="1" customWidth="1"/>
    <col min="1795" max="1795" width="9.6640625" style="1" bestFit="1" customWidth="1"/>
    <col min="1796" max="1797" width="11.44140625" style="1" bestFit="1" customWidth="1"/>
    <col min="1798" max="1798" width="10.21875" style="1" bestFit="1" customWidth="1"/>
    <col min="1799" max="2048" width="8" style="1"/>
    <col min="2049" max="2049" width="14.88671875" style="1" bestFit="1" customWidth="1"/>
    <col min="2050" max="2050" width="11.44140625" style="1" bestFit="1" customWidth="1"/>
    <col min="2051" max="2051" width="9.6640625" style="1" bestFit="1" customWidth="1"/>
    <col min="2052" max="2053" width="11.44140625" style="1" bestFit="1" customWidth="1"/>
    <col min="2054" max="2054" width="10.21875" style="1" bestFit="1" customWidth="1"/>
    <col min="2055" max="2304" width="8" style="1"/>
    <col min="2305" max="2305" width="14.88671875" style="1" bestFit="1" customWidth="1"/>
    <col min="2306" max="2306" width="11.44140625" style="1" bestFit="1" customWidth="1"/>
    <col min="2307" max="2307" width="9.6640625" style="1" bestFit="1" customWidth="1"/>
    <col min="2308" max="2309" width="11.44140625" style="1" bestFit="1" customWidth="1"/>
    <col min="2310" max="2310" width="10.21875" style="1" bestFit="1" customWidth="1"/>
    <col min="2311" max="2560" width="8" style="1"/>
    <col min="2561" max="2561" width="14.88671875" style="1" bestFit="1" customWidth="1"/>
    <col min="2562" max="2562" width="11.44140625" style="1" bestFit="1" customWidth="1"/>
    <col min="2563" max="2563" width="9.6640625" style="1" bestFit="1" customWidth="1"/>
    <col min="2564" max="2565" width="11.44140625" style="1" bestFit="1" customWidth="1"/>
    <col min="2566" max="2566" width="10.21875" style="1" bestFit="1" customWidth="1"/>
    <col min="2567" max="2816" width="8" style="1"/>
    <col min="2817" max="2817" width="14.88671875" style="1" bestFit="1" customWidth="1"/>
    <col min="2818" max="2818" width="11.44140625" style="1" bestFit="1" customWidth="1"/>
    <col min="2819" max="2819" width="9.6640625" style="1" bestFit="1" customWidth="1"/>
    <col min="2820" max="2821" width="11.44140625" style="1" bestFit="1" customWidth="1"/>
    <col min="2822" max="2822" width="10.21875" style="1" bestFit="1" customWidth="1"/>
    <col min="2823" max="3072" width="8" style="1"/>
    <col min="3073" max="3073" width="14.88671875" style="1" bestFit="1" customWidth="1"/>
    <col min="3074" max="3074" width="11.44140625" style="1" bestFit="1" customWidth="1"/>
    <col min="3075" max="3075" width="9.6640625" style="1" bestFit="1" customWidth="1"/>
    <col min="3076" max="3077" width="11.44140625" style="1" bestFit="1" customWidth="1"/>
    <col min="3078" max="3078" width="10.21875" style="1" bestFit="1" customWidth="1"/>
    <col min="3079" max="3328" width="8" style="1"/>
    <col min="3329" max="3329" width="14.88671875" style="1" bestFit="1" customWidth="1"/>
    <col min="3330" max="3330" width="11.44140625" style="1" bestFit="1" customWidth="1"/>
    <col min="3331" max="3331" width="9.6640625" style="1" bestFit="1" customWidth="1"/>
    <col min="3332" max="3333" width="11.44140625" style="1" bestFit="1" customWidth="1"/>
    <col min="3334" max="3334" width="10.21875" style="1" bestFit="1" customWidth="1"/>
    <col min="3335" max="3584" width="8" style="1"/>
    <col min="3585" max="3585" width="14.88671875" style="1" bestFit="1" customWidth="1"/>
    <col min="3586" max="3586" width="11.44140625" style="1" bestFit="1" customWidth="1"/>
    <col min="3587" max="3587" width="9.6640625" style="1" bestFit="1" customWidth="1"/>
    <col min="3588" max="3589" width="11.44140625" style="1" bestFit="1" customWidth="1"/>
    <col min="3590" max="3590" width="10.21875" style="1" bestFit="1" customWidth="1"/>
    <col min="3591" max="3840" width="8" style="1"/>
    <col min="3841" max="3841" width="14.88671875" style="1" bestFit="1" customWidth="1"/>
    <col min="3842" max="3842" width="11.44140625" style="1" bestFit="1" customWidth="1"/>
    <col min="3843" max="3843" width="9.6640625" style="1" bestFit="1" customWidth="1"/>
    <col min="3844" max="3845" width="11.44140625" style="1" bestFit="1" customWidth="1"/>
    <col min="3846" max="3846" width="10.21875" style="1" bestFit="1" customWidth="1"/>
    <col min="3847" max="4096" width="8" style="1"/>
    <col min="4097" max="4097" width="14.88671875" style="1" bestFit="1" customWidth="1"/>
    <col min="4098" max="4098" width="11.44140625" style="1" bestFit="1" customWidth="1"/>
    <col min="4099" max="4099" width="9.6640625" style="1" bestFit="1" customWidth="1"/>
    <col min="4100" max="4101" width="11.44140625" style="1" bestFit="1" customWidth="1"/>
    <col min="4102" max="4102" width="10.21875" style="1" bestFit="1" customWidth="1"/>
    <col min="4103" max="4352" width="8" style="1"/>
    <col min="4353" max="4353" width="14.88671875" style="1" bestFit="1" customWidth="1"/>
    <col min="4354" max="4354" width="11.44140625" style="1" bestFit="1" customWidth="1"/>
    <col min="4355" max="4355" width="9.6640625" style="1" bestFit="1" customWidth="1"/>
    <col min="4356" max="4357" width="11.44140625" style="1" bestFit="1" customWidth="1"/>
    <col min="4358" max="4358" width="10.21875" style="1" bestFit="1" customWidth="1"/>
    <col min="4359" max="4608" width="8" style="1"/>
    <col min="4609" max="4609" width="14.88671875" style="1" bestFit="1" customWidth="1"/>
    <col min="4610" max="4610" width="11.44140625" style="1" bestFit="1" customWidth="1"/>
    <col min="4611" max="4611" width="9.6640625" style="1" bestFit="1" customWidth="1"/>
    <col min="4612" max="4613" width="11.44140625" style="1" bestFit="1" customWidth="1"/>
    <col min="4614" max="4614" width="10.21875" style="1" bestFit="1" customWidth="1"/>
    <col min="4615" max="4864" width="8" style="1"/>
    <col min="4865" max="4865" width="14.88671875" style="1" bestFit="1" customWidth="1"/>
    <col min="4866" max="4866" width="11.44140625" style="1" bestFit="1" customWidth="1"/>
    <col min="4867" max="4867" width="9.6640625" style="1" bestFit="1" customWidth="1"/>
    <col min="4868" max="4869" width="11.44140625" style="1" bestFit="1" customWidth="1"/>
    <col min="4870" max="4870" width="10.21875" style="1" bestFit="1" customWidth="1"/>
    <col min="4871" max="5120" width="8" style="1"/>
    <col min="5121" max="5121" width="14.88671875" style="1" bestFit="1" customWidth="1"/>
    <col min="5122" max="5122" width="11.44140625" style="1" bestFit="1" customWidth="1"/>
    <col min="5123" max="5123" width="9.6640625" style="1" bestFit="1" customWidth="1"/>
    <col min="5124" max="5125" width="11.44140625" style="1" bestFit="1" customWidth="1"/>
    <col min="5126" max="5126" width="10.21875" style="1" bestFit="1" customWidth="1"/>
    <col min="5127" max="5376" width="8" style="1"/>
    <col min="5377" max="5377" width="14.88671875" style="1" bestFit="1" customWidth="1"/>
    <col min="5378" max="5378" width="11.44140625" style="1" bestFit="1" customWidth="1"/>
    <col min="5379" max="5379" width="9.6640625" style="1" bestFit="1" customWidth="1"/>
    <col min="5380" max="5381" width="11.44140625" style="1" bestFit="1" customWidth="1"/>
    <col min="5382" max="5382" width="10.21875" style="1" bestFit="1" customWidth="1"/>
    <col min="5383" max="5632" width="8" style="1"/>
    <col min="5633" max="5633" width="14.88671875" style="1" bestFit="1" customWidth="1"/>
    <col min="5634" max="5634" width="11.44140625" style="1" bestFit="1" customWidth="1"/>
    <col min="5635" max="5635" width="9.6640625" style="1" bestFit="1" customWidth="1"/>
    <col min="5636" max="5637" width="11.44140625" style="1" bestFit="1" customWidth="1"/>
    <col min="5638" max="5638" width="10.21875" style="1" bestFit="1" customWidth="1"/>
    <col min="5639" max="5888" width="8" style="1"/>
    <col min="5889" max="5889" width="14.88671875" style="1" bestFit="1" customWidth="1"/>
    <col min="5890" max="5890" width="11.44140625" style="1" bestFit="1" customWidth="1"/>
    <col min="5891" max="5891" width="9.6640625" style="1" bestFit="1" customWidth="1"/>
    <col min="5892" max="5893" width="11.44140625" style="1" bestFit="1" customWidth="1"/>
    <col min="5894" max="5894" width="10.21875" style="1" bestFit="1" customWidth="1"/>
    <col min="5895" max="6144" width="8" style="1"/>
    <col min="6145" max="6145" width="14.88671875" style="1" bestFit="1" customWidth="1"/>
    <col min="6146" max="6146" width="11.44140625" style="1" bestFit="1" customWidth="1"/>
    <col min="6147" max="6147" width="9.6640625" style="1" bestFit="1" customWidth="1"/>
    <col min="6148" max="6149" width="11.44140625" style="1" bestFit="1" customWidth="1"/>
    <col min="6150" max="6150" width="10.21875" style="1" bestFit="1" customWidth="1"/>
    <col min="6151" max="6400" width="8" style="1"/>
    <col min="6401" max="6401" width="14.88671875" style="1" bestFit="1" customWidth="1"/>
    <col min="6402" max="6402" width="11.44140625" style="1" bestFit="1" customWidth="1"/>
    <col min="6403" max="6403" width="9.6640625" style="1" bestFit="1" customWidth="1"/>
    <col min="6404" max="6405" width="11.44140625" style="1" bestFit="1" customWidth="1"/>
    <col min="6406" max="6406" width="10.21875" style="1" bestFit="1" customWidth="1"/>
    <col min="6407" max="6656" width="8" style="1"/>
    <col min="6657" max="6657" width="14.88671875" style="1" bestFit="1" customWidth="1"/>
    <col min="6658" max="6658" width="11.44140625" style="1" bestFit="1" customWidth="1"/>
    <col min="6659" max="6659" width="9.6640625" style="1" bestFit="1" customWidth="1"/>
    <col min="6660" max="6661" width="11.44140625" style="1" bestFit="1" customWidth="1"/>
    <col min="6662" max="6662" width="10.21875" style="1" bestFit="1" customWidth="1"/>
    <col min="6663" max="6912" width="8" style="1"/>
    <col min="6913" max="6913" width="14.88671875" style="1" bestFit="1" customWidth="1"/>
    <col min="6914" max="6914" width="11.44140625" style="1" bestFit="1" customWidth="1"/>
    <col min="6915" max="6915" width="9.6640625" style="1" bestFit="1" customWidth="1"/>
    <col min="6916" max="6917" width="11.44140625" style="1" bestFit="1" customWidth="1"/>
    <col min="6918" max="6918" width="10.21875" style="1" bestFit="1" customWidth="1"/>
    <col min="6919" max="7168" width="8" style="1"/>
    <col min="7169" max="7169" width="14.88671875" style="1" bestFit="1" customWidth="1"/>
    <col min="7170" max="7170" width="11.44140625" style="1" bestFit="1" customWidth="1"/>
    <col min="7171" max="7171" width="9.6640625" style="1" bestFit="1" customWidth="1"/>
    <col min="7172" max="7173" width="11.44140625" style="1" bestFit="1" customWidth="1"/>
    <col min="7174" max="7174" width="10.21875" style="1" bestFit="1" customWidth="1"/>
    <col min="7175" max="7424" width="8" style="1"/>
    <col min="7425" max="7425" width="14.88671875" style="1" bestFit="1" customWidth="1"/>
    <col min="7426" max="7426" width="11.44140625" style="1" bestFit="1" customWidth="1"/>
    <col min="7427" max="7427" width="9.6640625" style="1" bestFit="1" customWidth="1"/>
    <col min="7428" max="7429" width="11.44140625" style="1" bestFit="1" customWidth="1"/>
    <col min="7430" max="7430" width="10.21875" style="1" bestFit="1" customWidth="1"/>
    <col min="7431" max="7680" width="8" style="1"/>
    <col min="7681" max="7681" width="14.88671875" style="1" bestFit="1" customWidth="1"/>
    <col min="7682" max="7682" width="11.44140625" style="1" bestFit="1" customWidth="1"/>
    <col min="7683" max="7683" width="9.6640625" style="1" bestFit="1" customWidth="1"/>
    <col min="7684" max="7685" width="11.44140625" style="1" bestFit="1" customWidth="1"/>
    <col min="7686" max="7686" width="10.21875" style="1" bestFit="1" customWidth="1"/>
    <col min="7687" max="7936" width="8" style="1"/>
    <col min="7937" max="7937" width="14.88671875" style="1" bestFit="1" customWidth="1"/>
    <col min="7938" max="7938" width="11.44140625" style="1" bestFit="1" customWidth="1"/>
    <col min="7939" max="7939" width="9.6640625" style="1" bestFit="1" customWidth="1"/>
    <col min="7940" max="7941" width="11.44140625" style="1" bestFit="1" customWidth="1"/>
    <col min="7942" max="7942" width="10.21875" style="1" bestFit="1" customWidth="1"/>
    <col min="7943" max="8192" width="8" style="1"/>
    <col min="8193" max="8193" width="14.88671875" style="1" bestFit="1" customWidth="1"/>
    <col min="8194" max="8194" width="11.44140625" style="1" bestFit="1" customWidth="1"/>
    <col min="8195" max="8195" width="9.6640625" style="1" bestFit="1" customWidth="1"/>
    <col min="8196" max="8197" width="11.44140625" style="1" bestFit="1" customWidth="1"/>
    <col min="8198" max="8198" width="10.21875" style="1" bestFit="1" customWidth="1"/>
    <col min="8199" max="8448" width="8" style="1"/>
    <col min="8449" max="8449" width="14.88671875" style="1" bestFit="1" customWidth="1"/>
    <col min="8450" max="8450" width="11.44140625" style="1" bestFit="1" customWidth="1"/>
    <col min="8451" max="8451" width="9.6640625" style="1" bestFit="1" customWidth="1"/>
    <col min="8452" max="8453" width="11.44140625" style="1" bestFit="1" customWidth="1"/>
    <col min="8454" max="8454" width="10.21875" style="1" bestFit="1" customWidth="1"/>
    <col min="8455" max="8704" width="8" style="1"/>
    <col min="8705" max="8705" width="14.88671875" style="1" bestFit="1" customWidth="1"/>
    <col min="8706" max="8706" width="11.44140625" style="1" bestFit="1" customWidth="1"/>
    <col min="8707" max="8707" width="9.6640625" style="1" bestFit="1" customWidth="1"/>
    <col min="8708" max="8709" width="11.44140625" style="1" bestFit="1" customWidth="1"/>
    <col min="8710" max="8710" width="10.21875" style="1" bestFit="1" customWidth="1"/>
    <col min="8711" max="8960" width="8" style="1"/>
    <col min="8961" max="8961" width="14.88671875" style="1" bestFit="1" customWidth="1"/>
    <col min="8962" max="8962" width="11.44140625" style="1" bestFit="1" customWidth="1"/>
    <col min="8963" max="8963" width="9.6640625" style="1" bestFit="1" customWidth="1"/>
    <col min="8964" max="8965" width="11.44140625" style="1" bestFit="1" customWidth="1"/>
    <col min="8966" max="8966" width="10.21875" style="1" bestFit="1" customWidth="1"/>
    <col min="8967" max="9216" width="8" style="1"/>
    <col min="9217" max="9217" width="14.88671875" style="1" bestFit="1" customWidth="1"/>
    <col min="9218" max="9218" width="11.44140625" style="1" bestFit="1" customWidth="1"/>
    <col min="9219" max="9219" width="9.6640625" style="1" bestFit="1" customWidth="1"/>
    <col min="9220" max="9221" width="11.44140625" style="1" bestFit="1" customWidth="1"/>
    <col min="9222" max="9222" width="10.21875" style="1" bestFit="1" customWidth="1"/>
    <col min="9223" max="9472" width="8" style="1"/>
    <col min="9473" max="9473" width="14.88671875" style="1" bestFit="1" customWidth="1"/>
    <col min="9474" max="9474" width="11.44140625" style="1" bestFit="1" customWidth="1"/>
    <col min="9475" max="9475" width="9.6640625" style="1" bestFit="1" customWidth="1"/>
    <col min="9476" max="9477" width="11.44140625" style="1" bestFit="1" customWidth="1"/>
    <col min="9478" max="9478" width="10.21875" style="1" bestFit="1" customWidth="1"/>
    <col min="9479" max="9728" width="8" style="1"/>
    <col min="9729" max="9729" width="14.88671875" style="1" bestFit="1" customWidth="1"/>
    <col min="9730" max="9730" width="11.44140625" style="1" bestFit="1" customWidth="1"/>
    <col min="9731" max="9731" width="9.6640625" style="1" bestFit="1" customWidth="1"/>
    <col min="9732" max="9733" width="11.44140625" style="1" bestFit="1" customWidth="1"/>
    <col min="9734" max="9734" width="10.21875" style="1" bestFit="1" customWidth="1"/>
    <col min="9735" max="9984" width="8" style="1"/>
    <col min="9985" max="9985" width="14.88671875" style="1" bestFit="1" customWidth="1"/>
    <col min="9986" max="9986" width="11.44140625" style="1" bestFit="1" customWidth="1"/>
    <col min="9987" max="9987" width="9.6640625" style="1" bestFit="1" customWidth="1"/>
    <col min="9988" max="9989" width="11.44140625" style="1" bestFit="1" customWidth="1"/>
    <col min="9990" max="9990" width="10.21875" style="1" bestFit="1" customWidth="1"/>
    <col min="9991" max="10240" width="8" style="1"/>
    <col min="10241" max="10241" width="14.88671875" style="1" bestFit="1" customWidth="1"/>
    <col min="10242" max="10242" width="11.44140625" style="1" bestFit="1" customWidth="1"/>
    <col min="10243" max="10243" width="9.6640625" style="1" bestFit="1" customWidth="1"/>
    <col min="10244" max="10245" width="11.44140625" style="1" bestFit="1" customWidth="1"/>
    <col min="10246" max="10246" width="10.21875" style="1" bestFit="1" customWidth="1"/>
    <col min="10247" max="10496" width="8" style="1"/>
    <col min="10497" max="10497" width="14.88671875" style="1" bestFit="1" customWidth="1"/>
    <col min="10498" max="10498" width="11.44140625" style="1" bestFit="1" customWidth="1"/>
    <col min="10499" max="10499" width="9.6640625" style="1" bestFit="1" customWidth="1"/>
    <col min="10500" max="10501" width="11.44140625" style="1" bestFit="1" customWidth="1"/>
    <col min="10502" max="10502" width="10.21875" style="1" bestFit="1" customWidth="1"/>
    <col min="10503" max="10752" width="8" style="1"/>
    <col min="10753" max="10753" width="14.88671875" style="1" bestFit="1" customWidth="1"/>
    <col min="10754" max="10754" width="11.44140625" style="1" bestFit="1" customWidth="1"/>
    <col min="10755" max="10755" width="9.6640625" style="1" bestFit="1" customWidth="1"/>
    <col min="10756" max="10757" width="11.44140625" style="1" bestFit="1" customWidth="1"/>
    <col min="10758" max="10758" width="10.21875" style="1" bestFit="1" customWidth="1"/>
    <col min="10759" max="11008" width="8" style="1"/>
    <col min="11009" max="11009" width="14.88671875" style="1" bestFit="1" customWidth="1"/>
    <col min="11010" max="11010" width="11.44140625" style="1" bestFit="1" customWidth="1"/>
    <col min="11011" max="11011" width="9.6640625" style="1" bestFit="1" customWidth="1"/>
    <col min="11012" max="11013" width="11.44140625" style="1" bestFit="1" customWidth="1"/>
    <col min="11014" max="11014" width="10.21875" style="1" bestFit="1" customWidth="1"/>
    <col min="11015" max="11264" width="8" style="1"/>
    <col min="11265" max="11265" width="14.88671875" style="1" bestFit="1" customWidth="1"/>
    <col min="11266" max="11266" width="11.44140625" style="1" bestFit="1" customWidth="1"/>
    <col min="11267" max="11267" width="9.6640625" style="1" bestFit="1" customWidth="1"/>
    <col min="11268" max="11269" width="11.44140625" style="1" bestFit="1" customWidth="1"/>
    <col min="11270" max="11270" width="10.21875" style="1" bestFit="1" customWidth="1"/>
    <col min="11271" max="11520" width="8" style="1"/>
    <col min="11521" max="11521" width="14.88671875" style="1" bestFit="1" customWidth="1"/>
    <col min="11522" max="11522" width="11.44140625" style="1" bestFit="1" customWidth="1"/>
    <col min="11523" max="11523" width="9.6640625" style="1" bestFit="1" customWidth="1"/>
    <col min="11524" max="11525" width="11.44140625" style="1" bestFit="1" customWidth="1"/>
    <col min="11526" max="11526" width="10.21875" style="1" bestFit="1" customWidth="1"/>
    <col min="11527" max="11776" width="8" style="1"/>
    <col min="11777" max="11777" width="14.88671875" style="1" bestFit="1" customWidth="1"/>
    <col min="11778" max="11778" width="11.44140625" style="1" bestFit="1" customWidth="1"/>
    <col min="11779" max="11779" width="9.6640625" style="1" bestFit="1" customWidth="1"/>
    <col min="11780" max="11781" width="11.44140625" style="1" bestFit="1" customWidth="1"/>
    <col min="11782" max="11782" width="10.21875" style="1" bestFit="1" customWidth="1"/>
    <col min="11783" max="12032" width="8" style="1"/>
    <col min="12033" max="12033" width="14.88671875" style="1" bestFit="1" customWidth="1"/>
    <col min="12034" max="12034" width="11.44140625" style="1" bestFit="1" customWidth="1"/>
    <col min="12035" max="12035" width="9.6640625" style="1" bestFit="1" customWidth="1"/>
    <col min="12036" max="12037" width="11.44140625" style="1" bestFit="1" customWidth="1"/>
    <col min="12038" max="12038" width="10.21875" style="1" bestFit="1" customWidth="1"/>
    <col min="12039" max="12288" width="8" style="1"/>
    <col min="12289" max="12289" width="14.88671875" style="1" bestFit="1" customWidth="1"/>
    <col min="12290" max="12290" width="11.44140625" style="1" bestFit="1" customWidth="1"/>
    <col min="12291" max="12291" width="9.6640625" style="1" bestFit="1" customWidth="1"/>
    <col min="12292" max="12293" width="11.44140625" style="1" bestFit="1" customWidth="1"/>
    <col min="12294" max="12294" width="10.21875" style="1" bestFit="1" customWidth="1"/>
    <col min="12295" max="12544" width="8" style="1"/>
    <col min="12545" max="12545" width="14.88671875" style="1" bestFit="1" customWidth="1"/>
    <col min="12546" max="12546" width="11.44140625" style="1" bestFit="1" customWidth="1"/>
    <col min="12547" max="12547" width="9.6640625" style="1" bestFit="1" customWidth="1"/>
    <col min="12548" max="12549" width="11.44140625" style="1" bestFit="1" customWidth="1"/>
    <col min="12550" max="12550" width="10.21875" style="1" bestFit="1" customWidth="1"/>
    <col min="12551" max="12800" width="8" style="1"/>
    <col min="12801" max="12801" width="14.88671875" style="1" bestFit="1" customWidth="1"/>
    <col min="12802" max="12802" width="11.44140625" style="1" bestFit="1" customWidth="1"/>
    <col min="12803" max="12803" width="9.6640625" style="1" bestFit="1" customWidth="1"/>
    <col min="12804" max="12805" width="11.44140625" style="1" bestFit="1" customWidth="1"/>
    <col min="12806" max="12806" width="10.21875" style="1" bestFit="1" customWidth="1"/>
    <col min="12807" max="13056" width="8" style="1"/>
    <col min="13057" max="13057" width="14.88671875" style="1" bestFit="1" customWidth="1"/>
    <col min="13058" max="13058" width="11.44140625" style="1" bestFit="1" customWidth="1"/>
    <col min="13059" max="13059" width="9.6640625" style="1" bestFit="1" customWidth="1"/>
    <col min="13060" max="13061" width="11.44140625" style="1" bestFit="1" customWidth="1"/>
    <col min="13062" max="13062" width="10.21875" style="1" bestFit="1" customWidth="1"/>
    <col min="13063" max="13312" width="8" style="1"/>
    <col min="13313" max="13313" width="14.88671875" style="1" bestFit="1" customWidth="1"/>
    <col min="13314" max="13314" width="11.44140625" style="1" bestFit="1" customWidth="1"/>
    <col min="13315" max="13315" width="9.6640625" style="1" bestFit="1" customWidth="1"/>
    <col min="13316" max="13317" width="11.44140625" style="1" bestFit="1" customWidth="1"/>
    <col min="13318" max="13318" width="10.21875" style="1" bestFit="1" customWidth="1"/>
    <col min="13319" max="13568" width="8" style="1"/>
    <col min="13569" max="13569" width="14.88671875" style="1" bestFit="1" customWidth="1"/>
    <col min="13570" max="13570" width="11.44140625" style="1" bestFit="1" customWidth="1"/>
    <col min="13571" max="13571" width="9.6640625" style="1" bestFit="1" customWidth="1"/>
    <col min="13572" max="13573" width="11.44140625" style="1" bestFit="1" customWidth="1"/>
    <col min="13574" max="13574" width="10.21875" style="1" bestFit="1" customWidth="1"/>
    <col min="13575" max="13824" width="8" style="1"/>
    <col min="13825" max="13825" width="14.88671875" style="1" bestFit="1" customWidth="1"/>
    <col min="13826" max="13826" width="11.44140625" style="1" bestFit="1" customWidth="1"/>
    <col min="13827" max="13827" width="9.6640625" style="1" bestFit="1" customWidth="1"/>
    <col min="13828" max="13829" width="11.44140625" style="1" bestFit="1" customWidth="1"/>
    <col min="13830" max="13830" width="10.21875" style="1" bestFit="1" customWidth="1"/>
    <col min="13831" max="14080" width="8" style="1"/>
    <col min="14081" max="14081" width="14.88671875" style="1" bestFit="1" customWidth="1"/>
    <col min="14082" max="14082" width="11.44140625" style="1" bestFit="1" customWidth="1"/>
    <col min="14083" max="14083" width="9.6640625" style="1" bestFit="1" customWidth="1"/>
    <col min="14084" max="14085" width="11.44140625" style="1" bestFit="1" customWidth="1"/>
    <col min="14086" max="14086" width="10.21875" style="1" bestFit="1" customWidth="1"/>
    <col min="14087" max="14336" width="8" style="1"/>
    <col min="14337" max="14337" width="14.88671875" style="1" bestFit="1" customWidth="1"/>
    <col min="14338" max="14338" width="11.44140625" style="1" bestFit="1" customWidth="1"/>
    <col min="14339" max="14339" width="9.6640625" style="1" bestFit="1" customWidth="1"/>
    <col min="14340" max="14341" width="11.44140625" style="1" bestFit="1" customWidth="1"/>
    <col min="14342" max="14342" width="10.21875" style="1" bestFit="1" customWidth="1"/>
    <col min="14343" max="14592" width="8" style="1"/>
    <col min="14593" max="14593" width="14.88671875" style="1" bestFit="1" customWidth="1"/>
    <col min="14594" max="14594" width="11.44140625" style="1" bestFit="1" customWidth="1"/>
    <col min="14595" max="14595" width="9.6640625" style="1" bestFit="1" customWidth="1"/>
    <col min="14596" max="14597" width="11.44140625" style="1" bestFit="1" customWidth="1"/>
    <col min="14598" max="14598" width="10.21875" style="1" bestFit="1" customWidth="1"/>
    <col min="14599" max="14848" width="8" style="1"/>
    <col min="14849" max="14849" width="14.88671875" style="1" bestFit="1" customWidth="1"/>
    <col min="14850" max="14850" width="11.44140625" style="1" bestFit="1" customWidth="1"/>
    <col min="14851" max="14851" width="9.6640625" style="1" bestFit="1" customWidth="1"/>
    <col min="14852" max="14853" width="11.44140625" style="1" bestFit="1" customWidth="1"/>
    <col min="14854" max="14854" width="10.21875" style="1" bestFit="1" customWidth="1"/>
    <col min="14855" max="15104" width="8" style="1"/>
    <col min="15105" max="15105" width="14.88671875" style="1" bestFit="1" customWidth="1"/>
    <col min="15106" max="15106" width="11.44140625" style="1" bestFit="1" customWidth="1"/>
    <col min="15107" max="15107" width="9.6640625" style="1" bestFit="1" customWidth="1"/>
    <col min="15108" max="15109" width="11.44140625" style="1" bestFit="1" customWidth="1"/>
    <col min="15110" max="15110" width="10.21875" style="1" bestFit="1" customWidth="1"/>
    <col min="15111" max="15360" width="8" style="1"/>
    <col min="15361" max="15361" width="14.88671875" style="1" bestFit="1" customWidth="1"/>
    <col min="15362" max="15362" width="11.44140625" style="1" bestFit="1" customWidth="1"/>
    <col min="15363" max="15363" width="9.6640625" style="1" bestFit="1" customWidth="1"/>
    <col min="15364" max="15365" width="11.44140625" style="1" bestFit="1" customWidth="1"/>
    <col min="15366" max="15366" width="10.21875" style="1" bestFit="1" customWidth="1"/>
    <col min="15367" max="15616" width="8" style="1"/>
    <col min="15617" max="15617" width="14.88671875" style="1" bestFit="1" customWidth="1"/>
    <col min="15618" max="15618" width="11.44140625" style="1" bestFit="1" customWidth="1"/>
    <col min="15619" max="15619" width="9.6640625" style="1" bestFit="1" customWidth="1"/>
    <col min="15620" max="15621" width="11.44140625" style="1" bestFit="1" customWidth="1"/>
    <col min="15622" max="15622" width="10.21875" style="1" bestFit="1" customWidth="1"/>
    <col min="15623" max="15872" width="8" style="1"/>
    <col min="15873" max="15873" width="14.88671875" style="1" bestFit="1" customWidth="1"/>
    <col min="15874" max="15874" width="11.44140625" style="1" bestFit="1" customWidth="1"/>
    <col min="15875" max="15875" width="9.6640625" style="1" bestFit="1" customWidth="1"/>
    <col min="15876" max="15877" width="11.44140625" style="1" bestFit="1" customWidth="1"/>
    <col min="15878" max="15878" width="10.21875" style="1" bestFit="1" customWidth="1"/>
    <col min="15879" max="16128" width="8" style="1"/>
    <col min="16129" max="16129" width="14.88671875" style="1" bestFit="1" customWidth="1"/>
    <col min="16130" max="16130" width="11.44140625" style="1" bestFit="1" customWidth="1"/>
    <col min="16131" max="16131" width="9.6640625" style="1" bestFit="1" customWidth="1"/>
    <col min="16132" max="16133" width="11.44140625" style="1" bestFit="1" customWidth="1"/>
    <col min="16134" max="16134" width="10.21875" style="1" bestFit="1" customWidth="1"/>
    <col min="16135" max="16384" width="8" style="1"/>
  </cols>
  <sheetData>
    <row r="1" spans="1:6" ht="26.25" customHeight="1" x14ac:dyDescent="0.3">
      <c r="A1" s="285" t="s">
        <v>5</v>
      </c>
      <c r="B1" s="285"/>
      <c r="C1" s="285"/>
      <c r="D1" s="285"/>
      <c r="E1" s="285"/>
      <c r="F1" s="285"/>
    </row>
    <row r="2" spans="1:6" x14ac:dyDescent="0.3">
      <c r="A2" s="2"/>
      <c r="B2" s="3"/>
      <c r="C2" s="4"/>
      <c r="D2" s="3"/>
      <c r="E2" s="5"/>
      <c r="F2" s="3"/>
    </row>
    <row r="3" spans="1:6" ht="20.25" customHeight="1" x14ac:dyDescent="0.3">
      <c r="A3" s="6" t="s">
        <v>37</v>
      </c>
      <c r="B3" s="6"/>
      <c r="C3" s="7"/>
      <c r="D3" s="7"/>
      <c r="E3" s="7"/>
      <c r="F3" s="8" t="s">
        <v>11</v>
      </c>
    </row>
    <row r="4" spans="1:6" x14ac:dyDescent="0.3">
      <c r="A4" s="9" t="s">
        <v>18</v>
      </c>
      <c r="B4" s="10" t="s">
        <v>17</v>
      </c>
      <c r="C4" s="11" t="s">
        <v>54</v>
      </c>
      <c r="D4" s="10" t="s">
        <v>21</v>
      </c>
      <c r="E4" s="167" t="s">
        <v>297</v>
      </c>
      <c r="F4" s="12" t="s">
        <v>22</v>
      </c>
    </row>
    <row r="5" spans="1:6" ht="31.5" customHeight="1" x14ac:dyDescent="0.3">
      <c r="A5" s="158" t="s">
        <v>71</v>
      </c>
      <c r="B5" s="159">
        <v>148317315</v>
      </c>
      <c r="C5" s="160">
        <f t="shared" ref="C5:C10" si="0">SUM(B5/$B$11)*100</f>
        <v>59.339432378768151</v>
      </c>
      <c r="D5" s="159">
        <v>148253000</v>
      </c>
      <c r="E5" s="159">
        <f t="shared" ref="E5:E11" si="1">SUM(B5-D5)</f>
        <v>64315</v>
      </c>
      <c r="F5" s="161"/>
    </row>
    <row r="6" spans="1:6" ht="23.25" customHeight="1" x14ac:dyDescent="0.3">
      <c r="A6" s="158" t="s">
        <v>15</v>
      </c>
      <c r="B6" s="159">
        <v>0</v>
      </c>
      <c r="C6" s="160">
        <f t="shared" si="0"/>
        <v>0</v>
      </c>
      <c r="D6" s="159">
        <v>0</v>
      </c>
      <c r="E6" s="159">
        <f t="shared" si="1"/>
        <v>0</v>
      </c>
      <c r="F6" s="161"/>
    </row>
    <row r="7" spans="1:6" ht="23.25" customHeight="1" x14ac:dyDescent="0.3">
      <c r="A7" s="158" t="s">
        <v>46</v>
      </c>
      <c r="B7" s="159">
        <v>100290055</v>
      </c>
      <c r="C7" s="160">
        <f t="shared" si="0"/>
        <v>40.124478635117136</v>
      </c>
      <c r="D7" s="159">
        <v>100291000</v>
      </c>
      <c r="E7" s="159">
        <f t="shared" si="1"/>
        <v>-945</v>
      </c>
      <c r="F7" s="161"/>
    </row>
    <row r="8" spans="1:6" ht="23.25" customHeight="1" x14ac:dyDescent="0.3">
      <c r="A8" s="158" t="s">
        <v>9</v>
      </c>
      <c r="B8" s="159">
        <v>0</v>
      </c>
      <c r="C8" s="160">
        <f t="shared" si="0"/>
        <v>0</v>
      </c>
      <c r="D8" s="159">
        <v>0</v>
      </c>
      <c r="E8" s="159">
        <f t="shared" si="1"/>
        <v>0</v>
      </c>
      <c r="F8" s="161"/>
    </row>
    <row r="9" spans="1:6" ht="23.25" customHeight="1" x14ac:dyDescent="0.3">
      <c r="A9" s="158" t="s">
        <v>7</v>
      </c>
      <c r="B9" s="159">
        <v>0</v>
      </c>
      <c r="C9" s="160">
        <f t="shared" si="0"/>
        <v>0</v>
      </c>
      <c r="D9" s="159">
        <v>0</v>
      </c>
      <c r="E9" s="159">
        <f t="shared" si="1"/>
        <v>0</v>
      </c>
      <c r="F9" s="161"/>
    </row>
    <row r="10" spans="1:6" ht="23.25" customHeight="1" x14ac:dyDescent="0.3">
      <c r="A10" s="158" t="s">
        <v>70</v>
      </c>
      <c r="B10" s="159">
        <v>1339940</v>
      </c>
      <c r="C10" s="160">
        <f t="shared" si="0"/>
        <v>0.53608898611471356</v>
      </c>
      <c r="D10" s="159">
        <v>1213000</v>
      </c>
      <c r="E10" s="159">
        <f t="shared" si="1"/>
        <v>126940</v>
      </c>
      <c r="F10" s="161"/>
    </row>
    <row r="11" spans="1:6" ht="23.25" customHeight="1" x14ac:dyDescent="0.3">
      <c r="A11" s="162" t="s">
        <v>63</v>
      </c>
      <c r="B11" s="163">
        <f>SUM(B5:B10)</f>
        <v>249947310</v>
      </c>
      <c r="C11" s="164">
        <f>SUM(C5:C10)</f>
        <v>100</v>
      </c>
      <c r="D11" s="163">
        <f>SUM(D5:D10)</f>
        <v>249757000</v>
      </c>
      <c r="E11" s="163">
        <f t="shared" si="1"/>
        <v>190310</v>
      </c>
      <c r="F11" s="165"/>
    </row>
    <row r="12" spans="1:6" ht="23.25" customHeight="1" x14ac:dyDescent="0.3">
      <c r="A12" s="2"/>
      <c r="B12" s="3"/>
      <c r="C12" s="4"/>
      <c r="D12" s="3"/>
      <c r="E12" s="5"/>
      <c r="F12" s="3"/>
    </row>
    <row r="13" spans="1:6" x14ac:dyDescent="0.3">
      <c r="A13" s="2"/>
      <c r="B13" s="3"/>
      <c r="C13" s="4"/>
      <c r="D13" s="3"/>
      <c r="E13" s="5"/>
      <c r="F13" s="3"/>
    </row>
    <row r="14" spans="1:6" x14ac:dyDescent="0.3">
      <c r="A14" s="14" t="s">
        <v>68</v>
      </c>
      <c r="B14" s="7"/>
      <c r="C14" s="7"/>
      <c r="D14" s="7"/>
      <c r="E14" s="7"/>
      <c r="F14" s="8" t="s">
        <v>11</v>
      </c>
    </row>
    <row r="15" spans="1:6" x14ac:dyDescent="0.3">
      <c r="A15" s="9" t="s">
        <v>18</v>
      </c>
      <c r="B15" s="10" t="s">
        <v>17</v>
      </c>
      <c r="C15" s="11" t="s">
        <v>54</v>
      </c>
      <c r="D15" s="10" t="s">
        <v>21</v>
      </c>
      <c r="E15" s="167" t="s">
        <v>298</v>
      </c>
      <c r="F15" s="12" t="s">
        <v>22</v>
      </c>
    </row>
    <row r="16" spans="1:6" ht="22.5" customHeight="1" x14ac:dyDescent="0.3">
      <c r="A16" s="158" t="s">
        <v>38</v>
      </c>
      <c r="B16" s="159">
        <v>700000</v>
      </c>
      <c r="C16" s="160">
        <f t="shared" ref="C16:C21" si="2">SUM(B16/$B$22)*100</f>
        <v>0.46834267777334637</v>
      </c>
      <c r="D16" s="159">
        <v>700000</v>
      </c>
      <c r="E16" s="159">
        <f t="shared" ref="E16:E21" si="3">SUM(D16-B16)</f>
        <v>0</v>
      </c>
      <c r="F16" s="161"/>
    </row>
    <row r="17" spans="1:6" x14ac:dyDescent="0.3">
      <c r="A17" s="158" t="s">
        <v>44</v>
      </c>
      <c r="B17" s="159">
        <v>24628710</v>
      </c>
      <c r="C17" s="160">
        <f t="shared" si="2"/>
        <v>16.478108559290273</v>
      </c>
      <c r="D17" s="159">
        <v>24873000</v>
      </c>
      <c r="E17" s="159">
        <f t="shared" si="3"/>
        <v>244290</v>
      </c>
      <c r="F17" s="161"/>
    </row>
    <row r="18" spans="1:6" ht="31.5" customHeight="1" x14ac:dyDescent="0.3">
      <c r="A18" s="158" t="s">
        <v>49</v>
      </c>
      <c r="B18" s="159">
        <v>36255840</v>
      </c>
      <c r="C18" s="160">
        <f t="shared" si="2"/>
        <v>24.257367415031432</v>
      </c>
      <c r="D18" s="159">
        <v>36544000</v>
      </c>
      <c r="E18" s="159">
        <f t="shared" si="3"/>
        <v>288160</v>
      </c>
      <c r="F18" s="161"/>
    </row>
    <row r="19" spans="1:6" ht="26.25" customHeight="1" x14ac:dyDescent="0.3">
      <c r="A19" s="158" t="s">
        <v>66</v>
      </c>
      <c r="B19" s="159">
        <v>87878660</v>
      </c>
      <c r="C19" s="160">
        <f t="shared" si="2"/>
        <v>58.796181347904941</v>
      </c>
      <c r="D19" s="159">
        <v>84780000</v>
      </c>
      <c r="E19" s="159">
        <f t="shared" si="3"/>
        <v>-3098660</v>
      </c>
      <c r="F19" s="161"/>
    </row>
    <row r="20" spans="1:6" ht="26.25" customHeight="1" x14ac:dyDescent="0.3">
      <c r="A20" s="158" t="s">
        <v>55</v>
      </c>
      <c r="B20" s="159">
        <v>0</v>
      </c>
      <c r="C20" s="160">
        <f t="shared" si="2"/>
        <v>0</v>
      </c>
      <c r="D20" s="159">
        <v>2860000</v>
      </c>
      <c r="E20" s="159">
        <f t="shared" si="3"/>
        <v>2860000</v>
      </c>
      <c r="F20" s="161"/>
    </row>
    <row r="21" spans="1:6" ht="26.25" customHeight="1" x14ac:dyDescent="0.3">
      <c r="A21" s="158" t="s">
        <v>65</v>
      </c>
      <c r="B21" s="159">
        <v>0</v>
      </c>
      <c r="C21" s="160">
        <f t="shared" si="2"/>
        <v>0</v>
      </c>
      <c r="D21" s="159">
        <v>100000000</v>
      </c>
      <c r="E21" s="159">
        <f t="shared" si="3"/>
        <v>100000000</v>
      </c>
      <c r="F21" s="161"/>
    </row>
    <row r="22" spans="1:6" ht="26.25" customHeight="1" x14ac:dyDescent="0.3">
      <c r="A22" s="166" t="s">
        <v>69</v>
      </c>
      <c r="B22" s="163">
        <f>SUM(B16:B21)</f>
        <v>149463210</v>
      </c>
      <c r="C22" s="164">
        <f>SUM(C16:C21)</f>
        <v>100</v>
      </c>
      <c r="D22" s="163">
        <f>SUM(D16:D21)</f>
        <v>249757000</v>
      </c>
      <c r="E22" s="163">
        <f>SUM(E16:E21)</f>
        <v>100293790</v>
      </c>
      <c r="F22" s="165"/>
    </row>
    <row r="23" spans="1:6" ht="26.25" customHeight="1" x14ac:dyDescent="0.3"/>
    <row r="24" spans="1:6" ht="26.25" customHeight="1" x14ac:dyDescent="0.3"/>
  </sheetData>
  <mergeCells count="1">
    <mergeCell ref="A1:F1"/>
  </mergeCells>
  <phoneticPr fontId="25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160" zoomScaleNormal="160" workbookViewId="0">
      <selection activeCell="H17" sqref="H17"/>
    </sheetView>
  </sheetViews>
  <sheetFormatPr defaultColWidth="7.109375" defaultRowHeight="13.5" customHeight="1" x14ac:dyDescent="0.15"/>
  <cols>
    <col min="1" max="1" width="0.77734375" style="168" bestFit="1" customWidth="1"/>
    <col min="2" max="2" width="2.109375" style="168" customWidth="1"/>
    <col min="3" max="3" width="2" style="168" customWidth="1"/>
    <col min="4" max="4" width="19.33203125" style="168" bestFit="1" customWidth="1"/>
    <col min="5" max="5" width="6.44140625" style="168" bestFit="1" customWidth="1"/>
    <col min="6" max="6" width="6.5546875" style="168" bestFit="1" customWidth="1"/>
    <col min="7" max="7" width="7.88671875" style="168" bestFit="1" customWidth="1"/>
    <col min="8" max="8" width="28" style="168" bestFit="1" customWidth="1"/>
    <col min="9" max="9" width="9.21875" style="168" bestFit="1" customWidth="1"/>
    <col min="10" max="10" width="39.6640625" style="212" hidden="1" customWidth="1"/>
    <col min="11" max="11" width="12.88671875" style="168" customWidth="1"/>
    <col min="12" max="16384" width="7.109375" style="168"/>
  </cols>
  <sheetData>
    <row r="1" spans="1:14" ht="25.5" customHeight="1" x14ac:dyDescent="0.15">
      <c r="A1" s="289" t="s">
        <v>312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4" ht="18.600000000000001" customHeight="1" x14ac:dyDescent="0.15">
      <c r="A2" s="290" t="s">
        <v>299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4" ht="18.600000000000001" customHeight="1" x14ac:dyDescent="0.15">
      <c r="A3" s="169" t="s">
        <v>19</v>
      </c>
      <c r="B3" s="291" t="s">
        <v>64</v>
      </c>
      <c r="C3" s="292"/>
      <c r="D3" s="293"/>
      <c r="E3" s="294" t="s">
        <v>17</v>
      </c>
      <c r="F3" s="294" t="s">
        <v>84</v>
      </c>
      <c r="G3" s="294" t="s">
        <v>51</v>
      </c>
      <c r="H3" s="296" t="s">
        <v>26</v>
      </c>
      <c r="I3" s="297"/>
      <c r="J3" s="300" t="s">
        <v>6</v>
      </c>
    </row>
    <row r="4" spans="1:14" ht="18.600000000000001" customHeight="1" x14ac:dyDescent="0.15">
      <c r="A4" s="169" t="s">
        <v>19</v>
      </c>
      <c r="B4" s="170" t="s">
        <v>23</v>
      </c>
      <c r="C4" s="170" t="s">
        <v>25</v>
      </c>
      <c r="D4" s="170" t="s">
        <v>24</v>
      </c>
      <c r="E4" s="295"/>
      <c r="F4" s="295"/>
      <c r="G4" s="295"/>
      <c r="H4" s="298"/>
      <c r="I4" s="299"/>
      <c r="J4" s="301"/>
    </row>
    <row r="5" spans="1:14" s="177" customFormat="1" ht="18.600000000000001" customHeight="1" x14ac:dyDescent="0.15">
      <c r="A5" s="171" t="s">
        <v>19</v>
      </c>
      <c r="B5" s="286" t="s">
        <v>36</v>
      </c>
      <c r="C5" s="287"/>
      <c r="D5" s="288"/>
      <c r="E5" s="172">
        <f>E6+E13</f>
        <v>148317315</v>
      </c>
      <c r="F5" s="172">
        <f>F6+F13</f>
        <v>148253000</v>
      </c>
      <c r="G5" s="173">
        <f>F5-E5</f>
        <v>-64315</v>
      </c>
      <c r="H5" s="174" t="s">
        <v>19</v>
      </c>
      <c r="I5" s="175"/>
      <c r="J5" s="176" t="s">
        <v>19</v>
      </c>
    </row>
    <row r="6" spans="1:14" ht="18.600000000000001" customHeight="1" x14ac:dyDescent="0.15">
      <c r="A6" s="169" t="s">
        <v>19</v>
      </c>
      <c r="B6" s="178" t="s">
        <v>19</v>
      </c>
      <c r="C6" s="302" t="s">
        <v>4</v>
      </c>
      <c r="D6" s="303"/>
      <c r="E6" s="179">
        <f>E7</f>
        <v>136317315</v>
      </c>
      <c r="F6" s="179">
        <f>F7</f>
        <v>136253000</v>
      </c>
      <c r="G6" s="180">
        <f>F6-E6</f>
        <v>-64315</v>
      </c>
      <c r="H6" s="181" t="s">
        <v>19</v>
      </c>
      <c r="I6" s="182"/>
      <c r="J6" s="183" t="s">
        <v>19</v>
      </c>
    </row>
    <row r="7" spans="1:14" ht="18.600000000000001" customHeight="1" x14ac:dyDescent="0.15">
      <c r="A7" s="169" t="s">
        <v>19</v>
      </c>
      <c r="B7" s="184"/>
      <c r="C7" s="178"/>
      <c r="D7" s="178" t="s">
        <v>4</v>
      </c>
      <c r="E7" s="185">
        <v>136317315</v>
      </c>
      <c r="F7" s="185">
        <v>136253000</v>
      </c>
      <c r="G7" s="180">
        <f>F7-E7</f>
        <v>-64315</v>
      </c>
      <c r="H7" s="186" t="s">
        <v>62</v>
      </c>
      <c r="I7" s="185">
        <v>125400000</v>
      </c>
      <c r="J7" s="187" t="s">
        <v>74</v>
      </c>
    </row>
    <row r="8" spans="1:14" ht="18.600000000000001" customHeight="1" x14ac:dyDescent="0.15">
      <c r="A8" s="169"/>
      <c r="B8" s="184"/>
      <c r="C8" s="184"/>
      <c r="D8" s="184"/>
      <c r="E8" s="188"/>
      <c r="F8" s="188"/>
      <c r="G8" s="188"/>
      <c r="H8" s="189" t="s">
        <v>60</v>
      </c>
      <c r="I8" s="188">
        <v>9300000</v>
      </c>
      <c r="J8" s="184" t="s">
        <v>60</v>
      </c>
    </row>
    <row r="9" spans="1:14" ht="18.600000000000001" customHeight="1" x14ac:dyDescent="0.15">
      <c r="A9" s="169"/>
      <c r="B9" s="184"/>
      <c r="C9" s="184"/>
      <c r="D9" s="184"/>
      <c r="E9" s="188"/>
      <c r="F9" s="188"/>
      <c r="G9" s="188"/>
      <c r="H9" s="190" t="s">
        <v>300</v>
      </c>
      <c r="I9" s="188">
        <v>1306075</v>
      </c>
      <c r="J9" s="304" t="s">
        <v>72</v>
      </c>
      <c r="L9" s="177"/>
      <c r="M9" s="177"/>
      <c r="N9" s="177"/>
    </row>
    <row r="10" spans="1:14" ht="18.600000000000001" customHeight="1" x14ac:dyDescent="0.15">
      <c r="A10" s="169"/>
      <c r="B10" s="184"/>
      <c r="C10" s="184"/>
      <c r="D10" s="184"/>
      <c r="E10" s="188"/>
      <c r="F10" s="188"/>
      <c r="G10" s="188"/>
      <c r="H10" s="190" t="s">
        <v>301</v>
      </c>
      <c r="I10" s="188">
        <v>311240</v>
      </c>
      <c r="J10" s="305"/>
    </row>
    <row r="11" spans="1:14" ht="18.600000000000001" customHeight="1" x14ac:dyDescent="0.15">
      <c r="A11" s="169"/>
      <c r="B11" s="184"/>
      <c r="C11" s="184"/>
      <c r="D11" s="184"/>
      <c r="E11" s="188"/>
      <c r="F11" s="188"/>
      <c r="G11" s="188"/>
      <c r="H11" s="190"/>
      <c r="I11" s="188"/>
      <c r="J11" s="305"/>
    </row>
    <row r="12" spans="1:14" ht="18.600000000000001" customHeight="1" x14ac:dyDescent="0.15">
      <c r="A12" s="169"/>
      <c r="B12" s="183"/>
      <c r="C12" s="183"/>
      <c r="D12" s="184"/>
      <c r="E12" s="188"/>
      <c r="F12" s="188"/>
      <c r="G12" s="188"/>
      <c r="H12" s="190"/>
      <c r="I12" s="188"/>
      <c r="J12" s="306"/>
    </row>
    <row r="13" spans="1:14" ht="18.600000000000001" customHeight="1" x14ac:dyDescent="0.15">
      <c r="A13" s="169"/>
      <c r="B13" s="178" t="s">
        <v>19</v>
      </c>
      <c r="C13" s="309" t="s">
        <v>313</v>
      </c>
      <c r="D13" s="310"/>
      <c r="E13" s="179">
        <f>E14</f>
        <v>12000000</v>
      </c>
      <c r="F13" s="179">
        <f>F14</f>
        <v>12000000</v>
      </c>
      <c r="G13" s="180">
        <f>E13-F13</f>
        <v>0</v>
      </c>
      <c r="H13" s="181" t="s">
        <v>19</v>
      </c>
      <c r="I13" s="182"/>
      <c r="J13" s="228"/>
    </row>
    <row r="14" spans="1:14" ht="18.600000000000001" customHeight="1" x14ac:dyDescent="0.15">
      <c r="A14" s="169"/>
      <c r="B14" s="183"/>
      <c r="C14" s="229"/>
      <c r="D14" s="230" t="s">
        <v>314</v>
      </c>
      <c r="E14" s="185">
        <v>12000000</v>
      </c>
      <c r="F14" s="185">
        <v>12000000</v>
      </c>
      <c r="G14" s="180">
        <f>E14-F14</f>
        <v>0</v>
      </c>
      <c r="H14" s="181"/>
      <c r="I14" s="182"/>
      <c r="J14" s="228"/>
    </row>
    <row r="15" spans="1:14" s="177" customFormat="1" ht="18.600000000000001" customHeight="1" x14ac:dyDescent="0.15">
      <c r="A15" s="171" t="s">
        <v>19</v>
      </c>
      <c r="B15" s="307" t="s">
        <v>35</v>
      </c>
      <c r="C15" s="308"/>
      <c r="D15" s="288"/>
      <c r="E15" s="172">
        <f>E16</f>
        <v>100290055</v>
      </c>
      <c r="F15" s="172">
        <f>F16</f>
        <v>100291000</v>
      </c>
      <c r="G15" s="173">
        <f>F15-E15</f>
        <v>945</v>
      </c>
      <c r="H15" s="191" t="s">
        <v>19</v>
      </c>
      <c r="I15" s="172"/>
      <c r="J15" s="176" t="s">
        <v>19</v>
      </c>
    </row>
    <row r="16" spans="1:14" ht="18.600000000000001" customHeight="1" x14ac:dyDescent="0.15">
      <c r="A16" s="169" t="s">
        <v>19</v>
      </c>
      <c r="B16" s="178" t="s">
        <v>19</v>
      </c>
      <c r="C16" s="302" t="s">
        <v>3</v>
      </c>
      <c r="D16" s="303"/>
      <c r="E16" s="179">
        <f>E17+E18</f>
        <v>100290055</v>
      </c>
      <c r="F16" s="179">
        <f>F17+F18</f>
        <v>100291000</v>
      </c>
      <c r="G16" s="180">
        <f>F16-E16</f>
        <v>945</v>
      </c>
      <c r="H16" s="181" t="s">
        <v>19</v>
      </c>
      <c r="I16" s="182"/>
      <c r="J16" s="183" t="s">
        <v>19</v>
      </c>
    </row>
    <row r="17" spans="1:11" ht="26.25" customHeight="1" x14ac:dyDescent="0.15">
      <c r="A17" s="169" t="s">
        <v>19</v>
      </c>
      <c r="B17" s="184"/>
      <c r="C17" s="184"/>
      <c r="D17" s="184" t="s">
        <v>2</v>
      </c>
      <c r="E17" s="179">
        <v>290055</v>
      </c>
      <c r="F17" s="179">
        <v>291000</v>
      </c>
      <c r="G17" s="180">
        <f>F17-E17</f>
        <v>945</v>
      </c>
      <c r="H17" s="192" t="s">
        <v>302</v>
      </c>
      <c r="I17" s="182">
        <v>290055</v>
      </c>
      <c r="J17" s="183" t="s">
        <v>19</v>
      </c>
    </row>
    <row r="18" spans="1:11" ht="18.600000000000001" customHeight="1" x14ac:dyDescent="0.15">
      <c r="A18" s="169" t="s">
        <v>19</v>
      </c>
      <c r="B18" s="183"/>
      <c r="C18" s="183"/>
      <c r="D18" s="193" t="s">
        <v>12</v>
      </c>
      <c r="E18" s="194">
        <v>100000000</v>
      </c>
      <c r="F18" s="194">
        <v>100000000</v>
      </c>
      <c r="G18" s="180">
        <f>F18-E18</f>
        <v>0</v>
      </c>
      <c r="H18" s="181" t="s">
        <v>81</v>
      </c>
      <c r="I18" s="182">
        <v>200000000</v>
      </c>
      <c r="J18" s="183" t="s">
        <v>19</v>
      </c>
    </row>
    <row r="19" spans="1:11" s="177" customFormat="1" ht="18.600000000000001" customHeight="1" x14ac:dyDescent="0.15">
      <c r="A19" s="171" t="s">
        <v>19</v>
      </c>
      <c r="B19" s="286" t="s">
        <v>32</v>
      </c>
      <c r="C19" s="287"/>
      <c r="D19" s="288"/>
      <c r="E19" s="172">
        <f>E20</f>
        <v>0</v>
      </c>
      <c r="F19" s="172">
        <f>F20</f>
        <v>0</v>
      </c>
      <c r="G19" s="173">
        <f>E19-F19</f>
        <v>0</v>
      </c>
      <c r="H19" s="174"/>
      <c r="I19" s="175"/>
      <c r="J19" s="176" t="s">
        <v>19</v>
      </c>
    </row>
    <row r="20" spans="1:11" ht="18.600000000000001" customHeight="1" x14ac:dyDescent="0.15">
      <c r="A20" s="169" t="s">
        <v>19</v>
      </c>
      <c r="B20" s="178" t="s">
        <v>19</v>
      </c>
      <c r="C20" s="302" t="s">
        <v>33</v>
      </c>
      <c r="D20" s="303"/>
      <c r="E20" s="179">
        <f>E21</f>
        <v>0</v>
      </c>
      <c r="F20" s="179">
        <f>F21</f>
        <v>0</v>
      </c>
      <c r="G20" s="180">
        <f>E20-F20</f>
        <v>0</v>
      </c>
      <c r="H20" s="181" t="s">
        <v>19</v>
      </c>
      <c r="I20" s="182"/>
      <c r="J20" s="183" t="s">
        <v>19</v>
      </c>
    </row>
    <row r="21" spans="1:11" ht="18.600000000000001" customHeight="1" x14ac:dyDescent="0.15">
      <c r="A21" s="169" t="s">
        <v>19</v>
      </c>
      <c r="B21" s="184"/>
      <c r="C21" s="184"/>
      <c r="D21" s="178" t="s">
        <v>33</v>
      </c>
      <c r="E21" s="185">
        <v>0</v>
      </c>
      <c r="F21" s="185">
        <v>0</v>
      </c>
      <c r="G21" s="180">
        <f>E21-F21</f>
        <v>0</v>
      </c>
      <c r="H21" s="181"/>
      <c r="I21" s="182"/>
      <c r="J21" s="195" t="s">
        <v>77</v>
      </c>
      <c r="K21" s="196"/>
    </row>
    <row r="22" spans="1:11" s="177" customFormat="1" ht="18.600000000000001" customHeight="1" x14ac:dyDescent="0.15">
      <c r="A22" s="171" t="s">
        <v>19</v>
      </c>
      <c r="B22" s="315" t="s">
        <v>10</v>
      </c>
      <c r="C22" s="287"/>
      <c r="D22" s="288"/>
      <c r="E22" s="172">
        <f>+E23</f>
        <v>0</v>
      </c>
      <c r="F22" s="172">
        <f>+F23</f>
        <v>0</v>
      </c>
      <c r="G22" s="173">
        <f>E22-F22</f>
        <v>0</v>
      </c>
      <c r="H22" s="174" t="s">
        <v>19</v>
      </c>
      <c r="I22" s="175"/>
      <c r="J22" s="176" t="s">
        <v>19</v>
      </c>
    </row>
    <row r="23" spans="1:11" ht="18.600000000000001" customHeight="1" x14ac:dyDescent="0.15">
      <c r="A23" s="197" t="s">
        <v>19</v>
      </c>
      <c r="B23" s="184" t="s">
        <v>19</v>
      </c>
      <c r="C23" s="316" t="s">
        <v>14</v>
      </c>
      <c r="D23" s="303"/>
      <c r="E23" s="179">
        <f>E24</f>
        <v>0</v>
      </c>
      <c r="F23" s="179">
        <f>F24</f>
        <v>0</v>
      </c>
      <c r="G23" s="180">
        <f>E23-F23</f>
        <v>0</v>
      </c>
      <c r="H23" s="181" t="s">
        <v>19</v>
      </c>
      <c r="I23" s="182"/>
      <c r="J23" s="183" t="s">
        <v>19</v>
      </c>
    </row>
    <row r="24" spans="1:11" ht="18.600000000000001" customHeight="1" x14ac:dyDescent="0.15">
      <c r="A24" s="197" t="s">
        <v>19</v>
      </c>
      <c r="B24" s="181"/>
      <c r="C24" s="193"/>
      <c r="D24" s="178" t="s">
        <v>13</v>
      </c>
      <c r="E24" s="185">
        <v>0</v>
      </c>
      <c r="F24" s="185">
        <v>0</v>
      </c>
      <c r="G24" s="180">
        <f>F24-E24</f>
        <v>0</v>
      </c>
      <c r="H24" s="181"/>
      <c r="I24" s="182"/>
      <c r="J24" s="198" t="s">
        <v>0</v>
      </c>
    </row>
    <row r="25" spans="1:11" s="177" customFormat="1" ht="18.600000000000001" customHeight="1" x14ac:dyDescent="0.15">
      <c r="A25" s="171" t="s">
        <v>19</v>
      </c>
      <c r="B25" s="307" t="s">
        <v>34</v>
      </c>
      <c r="C25" s="308"/>
      <c r="D25" s="288"/>
      <c r="E25" s="172">
        <f>E26+E30</f>
        <v>1339940</v>
      </c>
      <c r="F25" s="172">
        <f>F26+F30</f>
        <v>1213000</v>
      </c>
      <c r="G25" s="173">
        <f>F25-E25</f>
        <v>-126940</v>
      </c>
      <c r="H25" s="174" t="s">
        <v>19</v>
      </c>
      <c r="I25" s="175"/>
      <c r="J25" s="176" t="s">
        <v>19</v>
      </c>
    </row>
    <row r="26" spans="1:11" ht="18.600000000000001" customHeight="1" x14ac:dyDescent="0.15">
      <c r="A26" s="169" t="s">
        <v>19</v>
      </c>
      <c r="B26" s="178" t="s">
        <v>19</v>
      </c>
      <c r="C26" s="302" t="s">
        <v>27</v>
      </c>
      <c r="D26" s="303"/>
      <c r="E26" s="179">
        <f>E27</f>
        <v>1302150</v>
      </c>
      <c r="F26" s="179">
        <f>F27</f>
        <v>1194000</v>
      </c>
      <c r="G26" s="180">
        <f>F26-E26</f>
        <v>-108150</v>
      </c>
      <c r="H26" s="181" t="s">
        <v>19</v>
      </c>
      <c r="I26" s="182"/>
      <c r="J26" s="183" t="s">
        <v>19</v>
      </c>
    </row>
    <row r="27" spans="1:11" ht="18.600000000000001" customHeight="1" x14ac:dyDescent="0.15">
      <c r="A27" s="169" t="s">
        <v>19</v>
      </c>
      <c r="B27" s="184"/>
      <c r="C27" s="184"/>
      <c r="D27" s="184" t="s">
        <v>27</v>
      </c>
      <c r="E27" s="179">
        <v>1302150</v>
      </c>
      <c r="F27" s="179">
        <v>1194000</v>
      </c>
      <c r="G27" s="180">
        <f>F27-E27</f>
        <v>-108150</v>
      </c>
      <c r="H27" s="199" t="s">
        <v>301</v>
      </c>
      <c r="I27" s="200">
        <v>1198610</v>
      </c>
      <c r="J27" s="178" t="s">
        <v>19</v>
      </c>
    </row>
    <row r="28" spans="1:11" ht="20.25" customHeight="1" x14ac:dyDescent="0.15">
      <c r="A28" s="169" t="s">
        <v>19</v>
      </c>
      <c r="B28" s="201"/>
      <c r="C28" s="201"/>
      <c r="D28" s="201"/>
      <c r="E28" s="201"/>
      <c r="F28" s="201"/>
      <c r="G28" s="201"/>
      <c r="H28" s="199" t="s">
        <v>303</v>
      </c>
      <c r="I28" s="200">
        <v>103540</v>
      </c>
      <c r="J28" s="202"/>
    </row>
    <row r="29" spans="1:11" ht="18.600000000000001" customHeight="1" x14ac:dyDescent="0.15">
      <c r="A29" s="169" t="s">
        <v>19</v>
      </c>
      <c r="B29" s="201"/>
      <c r="C29" s="201"/>
      <c r="D29" s="201"/>
      <c r="E29" s="201"/>
      <c r="F29" s="201"/>
      <c r="G29" s="201"/>
      <c r="H29" s="203"/>
      <c r="I29" s="204"/>
      <c r="J29" s="183"/>
    </row>
    <row r="30" spans="1:11" ht="18.600000000000001" customHeight="1" x14ac:dyDescent="0.15">
      <c r="A30" s="169" t="s">
        <v>19</v>
      </c>
      <c r="B30" s="184" t="s">
        <v>19</v>
      </c>
      <c r="C30" s="302" t="s">
        <v>28</v>
      </c>
      <c r="D30" s="303"/>
      <c r="E30" s="179">
        <f>E31</f>
        <v>37790</v>
      </c>
      <c r="F30" s="179">
        <f>F31</f>
        <v>19000</v>
      </c>
      <c r="G30" s="180">
        <f>F30-E30</f>
        <v>-18790</v>
      </c>
      <c r="H30" s="181" t="s">
        <v>19</v>
      </c>
      <c r="I30" s="182"/>
      <c r="J30" s="183" t="s">
        <v>19</v>
      </c>
    </row>
    <row r="31" spans="1:11" ht="18.600000000000001" customHeight="1" x14ac:dyDescent="0.15">
      <c r="A31" s="169" t="s">
        <v>19</v>
      </c>
      <c r="B31" s="184"/>
      <c r="C31" s="184"/>
      <c r="D31" s="184" t="s">
        <v>29</v>
      </c>
      <c r="E31" s="179">
        <v>37790</v>
      </c>
      <c r="F31" s="179">
        <v>19000</v>
      </c>
      <c r="G31" s="180">
        <f>F31-E31</f>
        <v>-18790</v>
      </c>
      <c r="H31" s="205" t="s">
        <v>316</v>
      </c>
      <c r="I31" s="185">
        <v>33580</v>
      </c>
      <c r="J31" s="178" t="s">
        <v>19</v>
      </c>
    </row>
    <row r="32" spans="1:11" ht="18.600000000000001" customHeight="1" x14ac:dyDescent="0.15">
      <c r="A32" s="169" t="s">
        <v>19</v>
      </c>
      <c r="B32" s="201"/>
      <c r="C32" s="206"/>
      <c r="D32" s="206"/>
      <c r="E32" s="206"/>
      <c r="F32" s="206"/>
      <c r="G32" s="206"/>
      <c r="H32" s="199" t="s">
        <v>301</v>
      </c>
      <c r="I32" s="200">
        <v>4210</v>
      </c>
      <c r="J32" s="183" t="s">
        <v>19</v>
      </c>
    </row>
    <row r="33" spans="1:10" s="177" customFormat="1" ht="18.600000000000001" customHeight="1" x14ac:dyDescent="0.15">
      <c r="A33" s="171" t="s">
        <v>19</v>
      </c>
      <c r="B33" s="311" t="s">
        <v>42</v>
      </c>
      <c r="C33" s="312"/>
      <c r="D33" s="313"/>
      <c r="E33" s="172">
        <f>E5+E15+E19+E22+E25</f>
        <v>249947310</v>
      </c>
      <c r="F33" s="172">
        <f>F5+F15+F19+F22+F25</f>
        <v>249757000</v>
      </c>
      <c r="G33" s="207">
        <f>F33-E33</f>
        <v>-190310</v>
      </c>
      <c r="H33" s="208" t="s">
        <v>19</v>
      </c>
      <c r="I33" s="209"/>
      <c r="J33" s="210" t="s">
        <v>19</v>
      </c>
    </row>
    <row r="34" spans="1:10" ht="24.95" customHeight="1" x14ac:dyDescent="0.15">
      <c r="A34" s="314"/>
      <c r="B34" s="314"/>
      <c r="C34" s="314"/>
      <c r="D34" s="314"/>
      <c r="E34" s="314"/>
      <c r="F34" s="314"/>
      <c r="G34" s="314"/>
      <c r="H34" s="314"/>
      <c r="I34" s="314"/>
      <c r="J34" s="314"/>
    </row>
    <row r="35" spans="1:10" ht="13.5" customHeight="1" x14ac:dyDescent="0.15">
      <c r="E35" s="211"/>
      <c r="F35" s="211"/>
    </row>
  </sheetData>
  <mergeCells count="23">
    <mergeCell ref="B33:D33"/>
    <mergeCell ref="A34:J34"/>
    <mergeCell ref="C20:D20"/>
    <mergeCell ref="B22:D22"/>
    <mergeCell ref="C23:D23"/>
    <mergeCell ref="B25:D25"/>
    <mergeCell ref="C26:D26"/>
    <mergeCell ref="C30:D30"/>
    <mergeCell ref="B19:D19"/>
    <mergeCell ref="A1:J1"/>
    <mergeCell ref="A2:J2"/>
    <mergeCell ref="B3:D3"/>
    <mergeCell ref="E3:E4"/>
    <mergeCell ref="F3:F4"/>
    <mergeCell ref="G3:G4"/>
    <mergeCell ref="H3:I4"/>
    <mergeCell ref="J3:J4"/>
    <mergeCell ref="B5:D5"/>
    <mergeCell ref="C6:D6"/>
    <mergeCell ref="J9:J12"/>
    <mergeCell ref="B15:D15"/>
    <mergeCell ref="C16:D16"/>
    <mergeCell ref="C13:D13"/>
  </mergeCells>
  <phoneticPr fontId="25" type="noConversion"/>
  <printOptions horizontalCentered="1"/>
  <pageMargins left="0.19680555164813995" right="0.19680555164813995" top="0.44972223043441772" bottom="0.19680555164813995" header="0" footer="7.8611113131046295E-2"/>
  <pageSetup paperSize="9" scale="84" orientation="landscape" useFirstPageNumber="1" verticalDpi="300" r:id="rId1"/>
  <headerFooter alignWithMargins="0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5" zoomScale="160" zoomScaleNormal="160" workbookViewId="0">
      <selection activeCell="I36" sqref="I36"/>
    </sheetView>
  </sheetViews>
  <sheetFormatPr defaultColWidth="7.109375" defaultRowHeight="13.5" customHeight="1" x14ac:dyDescent="0.15"/>
  <cols>
    <col min="1" max="1" width="0.77734375" style="168" bestFit="1" customWidth="1"/>
    <col min="2" max="2" width="2.109375" style="168" customWidth="1"/>
    <col min="3" max="3" width="2" style="168" customWidth="1"/>
    <col min="4" max="4" width="19.33203125" style="168" bestFit="1" customWidth="1"/>
    <col min="5" max="5" width="7.33203125" style="168" bestFit="1" customWidth="1"/>
    <col min="6" max="6" width="6.5546875" style="168" bestFit="1" customWidth="1"/>
    <col min="7" max="7" width="7.88671875" style="168" bestFit="1" customWidth="1"/>
    <col min="8" max="8" width="28" style="168" bestFit="1" customWidth="1"/>
    <col min="9" max="9" width="9.21875" style="168" bestFit="1" customWidth="1"/>
    <col min="10" max="10" width="39.6640625" style="212" hidden="1" customWidth="1"/>
    <col min="11" max="11" width="12.88671875" style="168" customWidth="1"/>
    <col min="12" max="16384" width="7.109375" style="168"/>
  </cols>
  <sheetData>
    <row r="1" spans="1:10" ht="22.5" x14ac:dyDescent="0.15">
      <c r="A1" s="289" t="s">
        <v>311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ht="10.5" x14ac:dyDescent="0.15">
      <c r="A2" s="290" t="s">
        <v>304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0" ht="18.600000000000001" customHeight="1" x14ac:dyDescent="0.15">
      <c r="A3" s="169" t="s">
        <v>19</v>
      </c>
      <c r="B3" s="291" t="s">
        <v>64</v>
      </c>
      <c r="C3" s="292"/>
      <c r="D3" s="293"/>
      <c r="E3" s="294" t="s">
        <v>17</v>
      </c>
      <c r="F3" s="294" t="s">
        <v>84</v>
      </c>
      <c r="G3" s="294" t="s">
        <v>51</v>
      </c>
      <c r="H3" s="296" t="s">
        <v>26</v>
      </c>
      <c r="I3" s="297"/>
      <c r="J3" s="300" t="s">
        <v>6</v>
      </c>
    </row>
    <row r="4" spans="1:10" ht="18.600000000000001" customHeight="1" x14ac:dyDescent="0.15">
      <c r="A4" s="169" t="s">
        <v>19</v>
      </c>
      <c r="B4" s="170" t="s">
        <v>23</v>
      </c>
      <c r="C4" s="170" t="s">
        <v>25</v>
      </c>
      <c r="D4" s="170" t="s">
        <v>24</v>
      </c>
      <c r="E4" s="295"/>
      <c r="F4" s="295"/>
      <c r="G4" s="295"/>
      <c r="H4" s="298"/>
      <c r="I4" s="299"/>
      <c r="J4" s="301"/>
    </row>
    <row r="5" spans="1:10" s="177" customFormat="1" ht="18.600000000000001" customHeight="1" x14ac:dyDescent="0.15">
      <c r="A5" s="171" t="s">
        <v>19</v>
      </c>
      <c r="B5" s="286" t="s">
        <v>38</v>
      </c>
      <c r="C5" s="287"/>
      <c r="D5" s="288"/>
      <c r="E5" s="172">
        <f>E6</f>
        <v>700000</v>
      </c>
      <c r="F5" s="172">
        <f>F6</f>
        <v>700000</v>
      </c>
      <c r="G5" s="173">
        <f t="shared" ref="G5:G10" si="0">F5-E5</f>
        <v>0</v>
      </c>
      <c r="H5" s="174" t="s">
        <v>19</v>
      </c>
      <c r="I5" s="175"/>
      <c r="J5" s="176" t="s">
        <v>19</v>
      </c>
    </row>
    <row r="6" spans="1:10" ht="18.600000000000001" customHeight="1" x14ac:dyDescent="0.15">
      <c r="A6" s="169" t="s">
        <v>19</v>
      </c>
      <c r="B6" s="178" t="s">
        <v>19</v>
      </c>
      <c r="C6" s="302" t="s">
        <v>38</v>
      </c>
      <c r="D6" s="303"/>
      <c r="E6" s="179">
        <f>E7</f>
        <v>700000</v>
      </c>
      <c r="F6" s="179">
        <f>F7</f>
        <v>700000</v>
      </c>
      <c r="G6" s="180">
        <f t="shared" si="0"/>
        <v>0</v>
      </c>
      <c r="H6" s="181" t="s">
        <v>19</v>
      </c>
      <c r="I6" s="182"/>
      <c r="J6" s="183" t="s">
        <v>19</v>
      </c>
    </row>
    <row r="7" spans="1:10" ht="18.600000000000001" customHeight="1" x14ac:dyDescent="0.15">
      <c r="A7" s="169" t="s">
        <v>19</v>
      </c>
      <c r="B7" s="184"/>
      <c r="C7" s="184"/>
      <c r="D7" s="184" t="s">
        <v>1</v>
      </c>
      <c r="E7" s="179">
        <v>700000</v>
      </c>
      <c r="F7" s="179">
        <v>700000</v>
      </c>
      <c r="G7" s="180">
        <f t="shared" si="0"/>
        <v>0</v>
      </c>
      <c r="H7" s="213" t="s">
        <v>305</v>
      </c>
      <c r="I7" s="185">
        <v>700000</v>
      </c>
      <c r="J7" s="214" t="s">
        <v>83</v>
      </c>
    </row>
    <row r="8" spans="1:10" s="177" customFormat="1" ht="18.600000000000001" customHeight="1" x14ac:dyDescent="0.15">
      <c r="A8" s="171" t="s">
        <v>19</v>
      </c>
      <c r="B8" s="286" t="s">
        <v>44</v>
      </c>
      <c r="C8" s="287"/>
      <c r="D8" s="288"/>
      <c r="E8" s="172">
        <f>+E9</f>
        <v>24628710</v>
      </c>
      <c r="F8" s="172">
        <f>+F9</f>
        <v>24873000</v>
      </c>
      <c r="G8" s="173">
        <f t="shared" si="0"/>
        <v>244290</v>
      </c>
      <c r="H8" s="191" t="s">
        <v>19</v>
      </c>
      <c r="I8" s="172"/>
      <c r="J8" s="176" t="s">
        <v>19</v>
      </c>
    </row>
    <row r="9" spans="1:10" ht="18.600000000000001" customHeight="1" x14ac:dyDescent="0.15">
      <c r="A9" s="169" t="s">
        <v>19</v>
      </c>
      <c r="B9" s="184" t="s">
        <v>19</v>
      </c>
      <c r="C9" s="302" t="s">
        <v>50</v>
      </c>
      <c r="D9" s="303"/>
      <c r="E9" s="179">
        <f>E10</f>
        <v>24628710</v>
      </c>
      <c r="F9" s="179">
        <f>F10</f>
        <v>24873000</v>
      </c>
      <c r="G9" s="180">
        <f t="shared" si="0"/>
        <v>244290</v>
      </c>
      <c r="H9" s="181" t="s">
        <v>19</v>
      </c>
      <c r="I9" s="182"/>
      <c r="J9" s="183" t="s">
        <v>19</v>
      </c>
    </row>
    <row r="10" spans="1:10" ht="17.25" customHeight="1" x14ac:dyDescent="0.15">
      <c r="A10" s="169" t="s">
        <v>19</v>
      </c>
      <c r="B10" s="184"/>
      <c r="C10" s="184"/>
      <c r="D10" s="184" t="s">
        <v>30</v>
      </c>
      <c r="E10" s="179">
        <v>24628710</v>
      </c>
      <c r="F10" s="179">
        <v>24873000</v>
      </c>
      <c r="G10" s="180">
        <f t="shared" si="0"/>
        <v>244290</v>
      </c>
      <c r="H10" s="168" t="s">
        <v>317</v>
      </c>
      <c r="I10" s="188">
        <v>19244310</v>
      </c>
      <c r="J10" s="215" t="s">
        <v>73</v>
      </c>
    </row>
    <row r="11" spans="1:10" ht="17.25" customHeight="1" x14ac:dyDescent="0.15">
      <c r="A11" s="169" t="s">
        <v>19</v>
      </c>
      <c r="B11" s="201"/>
      <c r="C11" s="201"/>
      <c r="D11" s="201"/>
      <c r="E11" s="201"/>
      <c r="F11" s="201"/>
      <c r="G11" s="201"/>
      <c r="H11" s="168" t="s">
        <v>318</v>
      </c>
      <c r="I11" s="188">
        <v>4400000</v>
      </c>
      <c r="J11" s="216" t="s">
        <v>76</v>
      </c>
    </row>
    <row r="12" spans="1:10" ht="17.25" customHeight="1" x14ac:dyDescent="0.15">
      <c r="A12" s="169" t="s">
        <v>19</v>
      </c>
      <c r="B12" s="201"/>
      <c r="C12" s="201"/>
      <c r="D12" s="201"/>
      <c r="E12" s="201"/>
      <c r="F12" s="201"/>
      <c r="G12" s="201"/>
      <c r="H12" s="168" t="s">
        <v>306</v>
      </c>
      <c r="I12" s="188">
        <v>980000</v>
      </c>
      <c r="J12" s="216" t="s">
        <v>76</v>
      </c>
    </row>
    <row r="13" spans="1:10" ht="17.25" customHeight="1" x14ac:dyDescent="0.15">
      <c r="A13" s="169" t="s">
        <v>19</v>
      </c>
      <c r="B13" s="201"/>
      <c r="C13" s="201"/>
      <c r="D13" s="201"/>
      <c r="E13" s="201"/>
      <c r="F13" s="201"/>
      <c r="G13" s="201"/>
      <c r="H13" s="168" t="s">
        <v>319</v>
      </c>
      <c r="I13" s="188">
        <v>4400</v>
      </c>
      <c r="J13" s="216" t="s">
        <v>16</v>
      </c>
    </row>
    <row r="14" spans="1:10" s="177" customFormat="1" ht="18.600000000000001" customHeight="1" x14ac:dyDescent="0.15">
      <c r="A14" s="171" t="s">
        <v>19</v>
      </c>
      <c r="B14" s="286" t="s">
        <v>49</v>
      </c>
      <c r="C14" s="287"/>
      <c r="D14" s="288"/>
      <c r="E14" s="172">
        <f>E15+E18</f>
        <v>36255840</v>
      </c>
      <c r="F14" s="172">
        <f>F15+F18</f>
        <v>36544000</v>
      </c>
      <c r="G14" s="173">
        <f t="shared" ref="G14:G20" si="1">F14-E14</f>
        <v>288160</v>
      </c>
      <c r="H14" s="191" t="s">
        <v>19</v>
      </c>
      <c r="I14" s="172"/>
      <c r="J14" s="176" t="s">
        <v>19</v>
      </c>
    </row>
    <row r="15" spans="1:10" ht="18.600000000000001" customHeight="1" x14ac:dyDescent="0.15">
      <c r="A15" s="169" t="s">
        <v>19</v>
      </c>
      <c r="B15" s="178" t="s">
        <v>19</v>
      </c>
      <c r="C15" s="302" t="s">
        <v>39</v>
      </c>
      <c r="D15" s="303"/>
      <c r="E15" s="179">
        <f>+E16+E17</f>
        <v>0</v>
      </c>
      <c r="F15" s="179">
        <f>+F16+F17</f>
        <v>0</v>
      </c>
      <c r="G15" s="180">
        <f t="shared" si="1"/>
        <v>0</v>
      </c>
      <c r="H15" s="181" t="s">
        <v>19</v>
      </c>
      <c r="I15" s="182"/>
      <c r="J15" s="183" t="s">
        <v>19</v>
      </c>
    </row>
    <row r="16" spans="1:10" ht="21" x14ac:dyDescent="0.15">
      <c r="A16" s="169" t="s">
        <v>19</v>
      </c>
      <c r="B16" s="184"/>
      <c r="C16" s="184"/>
      <c r="D16" s="178" t="s">
        <v>53</v>
      </c>
      <c r="E16" s="179">
        <v>0</v>
      </c>
      <c r="F16" s="179">
        <v>0</v>
      </c>
      <c r="G16" s="180">
        <f t="shared" si="1"/>
        <v>0</v>
      </c>
      <c r="H16" s="181"/>
      <c r="I16" s="182"/>
      <c r="J16" s="217" t="s">
        <v>20</v>
      </c>
    </row>
    <row r="17" spans="1:10" ht="21" x14ac:dyDescent="0.15">
      <c r="A17" s="169" t="s">
        <v>19</v>
      </c>
      <c r="B17" s="184"/>
      <c r="C17" s="183"/>
      <c r="D17" s="193" t="s">
        <v>58</v>
      </c>
      <c r="E17" s="194">
        <v>0</v>
      </c>
      <c r="F17" s="194">
        <v>0</v>
      </c>
      <c r="G17" s="180">
        <f t="shared" si="1"/>
        <v>0</v>
      </c>
      <c r="H17" s="181"/>
      <c r="I17" s="182"/>
      <c r="J17" s="217" t="s">
        <v>307</v>
      </c>
    </row>
    <row r="18" spans="1:10" ht="18.600000000000001" customHeight="1" x14ac:dyDescent="0.15">
      <c r="A18" s="169" t="s">
        <v>19</v>
      </c>
      <c r="B18" s="184" t="s">
        <v>19</v>
      </c>
      <c r="C18" s="302" t="s">
        <v>61</v>
      </c>
      <c r="D18" s="303"/>
      <c r="E18" s="179">
        <f>E19+E20</f>
        <v>36255840</v>
      </c>
      <c r="F18" s="179">
        <f>F19+F20</f>
        <v>36544000</v>
      </c>
      <c r="G18" s="173">
        <f t="shared" si="1"/>
        <v>288160</v>
      </c>
      <c r="H18" s="181" t="s">
        <v>19</v>
      </c>
      <c r="I18" s="182"/>
      <c r="J18" s="183" t="s">
        <v>19</v>
      </c>
    </row>
    <row r="19" spans="1:10" ht="18.600000000000001" customHeight="1" x14ac:dyDescent="0.15">
      <c r="A19" s="169" t="s">
        <v>19</v>
      </c>
      <c r="B19" s="184"/>
      <c r="C19" s="178"/>
      <c r="D19" s="193" t="s">
        <v>41</v>
      </c>
      <c r="E19" s="218">
        <v>550000</v>
      </c>
      <c r="F19" s="218">
        <v>550000</v>
      </c>
      <c r="G19" s="180">
        <f t="shared" si="1"/>
        <v>0</v>
      </c>
      <c r="H19" s="219"/>
      <c r="I19" s="194"/>
      <c r="J19" s="178" t="s">
        <v>82</v>
      </c>
    </row>
    <row r="20" spans="1:10" ht="18.600000000000001" customHeight="1" x14ac:dyDescent="0.15">
      <c r="A20" s="169" t="s">
        <v>19</v>
      </c>
      <c r="B20" s="184"/>
      <c r="C20" s="184"/>
      <c r="D20" s="184" t="s">
        <v>45</v>
      </c>
      <c r="E20" s="179">
        <v>35705840</v>
      </c>
      <c r="F20" s="179">
        <v>35994000</v>
      </c>
      <c r="G20" s="180">
        <f t="shared" si="1"/>
        <v>288160</v>
      </c>
      <c r="H20" s="213" t="s">
        <v>56</v>
      </c>
      <c r="I20" s="185">
        <v>23849280</v>
      </c>
      <c r="J20" s="178" t="s">
        <v>79</v>
      </c>
    </row>
    <row r="21" spans="1:10" ht="18.600000000000001" customHeight="1" x14ac:dyDescent="0.15">
      <c r="A21" s="169" t="s">
        <v>19</v>
      </c>
      <c r="B21" s="201"/>
      <c r="C21" s="201"/>
      <c r="D21" s="201"/>
      <c r="E21" s="201"/>
      <c r="F21" s="201"/>
      <c r="G21" s="201"/>
      <c r="H21" s="190" t="s">
        <v>59</v>
      </c>
      <c r="I21" s="188">
        <v>11589990</v>
      </c>
      <c r="J21" s="184" t="s">
        <v>78</v>
      </c>
    </row>
    <row r="22" spans="1:10" ht="18.600000000000001" customHeight="1" x14ac:dyDescent="0.15">
      <c r="A22" s="169" t="s">
        <v>19</v>
      </c>
      <c r="B22" s="201"/>
      <c r="C22" s="201"/>
      <c r="D22" s="201"/>
      <c r="E22" s="201"/>
      <c r="F22" s="201"/>
      <c r="G22" s="201"/>
      <c r="H22" s="190" t="s">
        <v>308</v>
      </c>
      <c r="I22" s="188">
        <v>232400</v>
      </c>
      <c r="J22" s="184" t="s">
        <v>78</v>
      </c>
    </row>
    <row r="23" spans="1:10" ht="18.600000000000001" customHeight="1" x14ac:dyDescent="0.15">
      <c r="A23" s="169"/>
      <c r="B23" s="220"/>
      <c r="C23" s="201"/>
      <c r="D23" s="169"/>
      <c r="E23" s="169"/>
      <c r="F23" s="169"/>
      <c r="G23" s="169"/>
      <c r="H23" s="190" t="s">
        <v>320</v>
      </c>
      <c r="I23" s="188">
        <v>29770</v>
      </c>
      <c r="J23" s="184"/>
    </row>
    <row r="24" spans="1:10" ht="18.600000000000001" customHeight="1" x14ac:dyDescent="0.15">
      <c r="A24" s="169"/>
      <c r="B24" s="220"/>
      <c r="C24" s="201"/>
      <c r="D24" s="169"/>
      <c r="E24" s="169"/>
      <c r="F24" s="169"/>
      <c r="G24" s="169"/>
      <c r="H24" s="168" t="s">
        <v>319</v>
      </c>
      <c r="I24" s="188">
        <v>4400</v>
      </c>
      <c r="J24" s="184"/>
    </row>
    <row r="25" spans="1:10" ht="18.600000000000001" customHeight="1" x14ac:dyDescent="0.15">
      <c r="A25" s="169"/>
      <c r="B25" s="220"/>
      <c r="C25" s="201"/>
      <c r="D25" s="169"/>
      <c r="E25" s="169"/>
      <c r="F25" s="169"/>
      <c r="G25" s="169"/>
      <c r="H25" s="190"/>
      <c r="I25" s="188"/>
      <c r="J25" s="184"/>
    </row>
    <row r="26" spans="1:10" s="177" customFormat="1" ht="18.600000000000001" customHeight="1" x14ac:dyDescent="0.15">
      <c r="A26" s="171" t="s">
        <v>19</v>
      </c>
      <c r="B26" s="286" t="s">
        <v>66</v>
      </c>
      <c r="C26" s="287"/>
      <c r="D26" s="288"/>
      <c r="E26" s="172">
        <f>E27</f>
        <v>87878660</v>
      </c>
      <c r="F26" s="172">
        <f>F27</f>
        <v>84780000</v>
      </c>
      <c r="G26" s="173">
        <f>F26-E26</f>
        <v>-3098660</v>
      </c>
      <c r="H26" s="219" t="s">
        <v>19</v>
      </c>
      <c r="I26" s="194"/>
      <c r="J26" s="176" t="s">
        <v>19</v>
      </c>
    </row>
    <row r="27" spans="1:10" ht="18.600000000000001" customHeight="1" x14ac:dyDescent="0.15">
      <c r="A27" s="169" t="s">
        <v>19</v>
      </c>
      <c r="B27" s="178" t="s">
        <v>19</v>
      </c>
      <c r="C27" s="302" t="s">
        <v>43</v>
      </c>
      <c r="D27" s="303"/>
      <c r="E27" s="179">
        <f>SUM(E28:E33)</f>
        <v>87878660</v>
      </c>
      <c r="F27" s="179">
        <f>SUM(F28:F33)</f>
        <v>84780000</v>
      </c>
      <c r="G27" s="180">
        <f>F27-E27</f>
        <v>-3098660</v>
      </c>
      <c r="H27" s="181" t="s">
        <v>19</v>
      </c>
      <c r="I27" s="182"/>
      <c r="J27" s="183" t="s">
        <v>80</v>
      </c>
    </row>
    <row r="28" spans="1:10" ht="18.600000000000001" customHeight="1" x14ac:dyDescent="0.15">
      <c r="A28" s="169" t="s">
        <v>19</v>
      </c>
      <c r="B28" s="184"/>
      <c r="C28" s="184"/>
      <c r="D28" s="178" t="s">
        <v>309</v>
      </c>
      <c r="E28" s="179">
        <v>43939330</v>
      </c>
      <c r="F28" s="179">
        <v>42390000</v>
      </c>
      <c r="G28" s="180">
        <f>F28-E28</f>
        <v>-1549330</v>
      </c>
      <c r="H28" s="213" t="s">
        <v>8</v>
      </c>
      <c r="I28" s="185">
        <v>43202200</v>
      </c>
      <c r="J28" s="221" t="s">
        <v>75</v>
      </c>
    </row>
    <row r="29" spans="1:10" ht="18.600000000000001" customHeight="1" x14ac:dyDescent="0.15">
      <c r="A29" s="169"/>
      <c r="B29" s="184"/>
      <c r="C29" s="184"/>
      <c r="D29" s="184"/>
      <c r="E29" s="225"/>
      <c r="F29" s="225"/>
      <c r="G29" s="226"/>
      <c r="H29" s="213" t="s">
        <v>321</v>
      </c>
      <c r="I29" s="188">
        <v>670220</v>
      </c>
      <c r="J29" s="224"/>
    </row>
    <row r="30" spans="1:10" ht="18.600000000000001" customHeight="1" x14ac:dyDescent="0.15">
      <c r="A30" s="169"/>
      <c r="B30" s="184"/>
      <c r="C30" s="184"/>
      <c r="D30" s="183"/>
      <c r="E30" s="222"/>
      <c r="F30" s="222"/>
      <c r="G30" s="223"/>
      <c r="H30" s="181" t="s">
        <v>322</v>
      </c>
      <c r="I30" s="182">
        <v>66910</v>
      </c>
      <c r="J30" s="224"/>
    </row>
    <row r="31" spans="1:10" ht="18.600000000000001" customHeight="1" x14ac:dyDescent="0.15">
      <c r="A31" s="169" t="s">
        <v>19</v>
      </c>
      <c r="B31" s="184"/>
      <c r="C31" s="184"/>
      <c r="D31" s="178" t="s">
        <v>310</v>
      </c>
      <c r="E31" s="179">
        <v>43939330</v>
      </c>
      <c r="F31" s="179">
        <v>42390000</v>
      </c>
      <c r="G31" s="180">
        <f>F31-E31</f>
        <v>-1549330</v>
      </c>
      <c r="H31" s="213" t="s">
        <v>8</v>
      </c>
      <c r="I31" s="185">
        <v>43477850</v>
      </c>
      <c r="J31" s="183" t="s">
        <v>19</v>
      </c>
    </row>
    <row r="32" spans="1:10" ht="18.600000000000001" customHeight="1" x14ac:dyDescent="0.15">
      <c r="A32" s="169"/>
      <c r="B32" s="190"/>
      <c r="C32" s="184"/>
      <c r="D32" s="184"/>
      <c r="E32" s="225"/>
      <c r="F32" s="225"/>
      <c r="G32" s="226"/>
      <c r="H32" s="213" t="s">
        <v>321</v>
      </c>
      <c r="I32" s="188">
        <v>419610</v>
      </c>
      <c r="J32" s="183"/>
    </row>
    <row r="33" spans="1:10" ht="18.600000000000001" customHeight="1" x14ac:dyDescent="0.15">
      <c r="A33" s="169"/>
      <c r="B33" s="190"/>
      <c r="C33" s="184"/>
      <c r="D33" s="184"/>
      <c r="E33" s="225"/>
      <c r="F33" s="225"/>
      <c r="G33" s="226"/>
      <c r="H33" s="181" t="s">
        <v>322</v>
      </c>
      <c r="I33" s="188">
        <v>41870</v>
      </c>
      <c r="J33" s="183"/>
    </row>
    <row r="34" spans="1:10" s="177" customFormat="1" ht="18.600000000000001" customHeight="1" x14ac:dyDescent="0.15">
      <c r="A34" s="171" t="s">
        <v>19</v>
      </c>
      <c r="B34" s="286" t="s">
        <v>67</v>
      </c>
      <c r="C34" s="287"/>
      <c r="D34" s="288"/>
      <c r="E34" s="172">
        <f>E35</f>
        <v>0</v>
      </c>
      <c r="F34" s="172">
        <f>F35</f>
        <v>2860000</v>
      </c>
      <c r="G34" s="173">
        <f>F34-E34</f>
        <v>2860000</v>
      </c>
      <c r="H34" s="191" t="s">
        <v>19</v>
      </c>
      <c r="I34" s="172"/>
      <c r="J34" s="176" t="s">
        <v>19</v>
      </c>
    </row>
    <row r="35" spans="1:10" ht="18.600000000000001" customHeight="1" x14ac:dyDescent="0.15">
      <c r="A35" s="169" t="s">
        <v>19</v>
      </c>
      <c r="B35" s="178" t="s">
        <v>19</v>
      </c>
      <c r="C35" s="302" t="s">
        <v>57</v>
      </c>
      <c r="D35" s="303"/>
      <c r="E35" s="179">
        <f>SUM(E36:E36)</f>
        <v>0</v>
      </c>
      <c r="F35" s="179">
        <f>SUM(F36:F36)</f>
        <v>2860000</v>
      </c>
      <c r="G35" s="180">
        <f>F35-E35</f>
        <v>2860000</v>
      </c>
      <c r="H35" s="181" t="s">
        <v>19</v>
      </c>
      <c r="I35" s="182"/>
      <c r="J35" s="183" t="s">
        <v>19</v>
      </c>
    </row>
    <row r="36" spans="1:10" ht="18.600000000000001" customHeight="1" x14ac:dyDescent="0.15">
      <c r="A36" s="169" t="s">
        <v>19</v>
      </c>
      <c r="B36" s="184"/>
      <c r="C36" s="184"/>
      <c r="D36" s="178" t="s">
        <v>48</v>
      </c>
      <c r="E36" s="185">
        <v>0</v>
      </c>
      <c r="F36" s="185">
        <v>2860000</v>
      </c>
      <c r="G36" s="180">
        <f>F36-E36</f>
        <v>2860000</v>
      </c>
      <c r="H36" s="219"/>
      <c r="I36" s="194"/>
      <c r="J36" s="202" t="s">
        <v>47</v>
      </c>
    </row>
    <row r="37" spans="1:10" s="177" customFormat="1" ht="10.5" x14ac:dyDescent="0.15">
      <c r="A37" s="171" t="s">
        <v>19</v>
      </c>
      <c r="B37" s="286" t="s">
        <v>40</v>
      </c>
      <c r="C37" s="287"/>
      <c r="D37" s="288"/>
      <c r="E37" s="172">
        <f>E38</f>
        <v>0</v>
      </c>
      <c r="F37" s="172">
        <f>F38</f>
        <v>100000000</v>
      </c>
      <c r="G37" s="173">
        <f>E37-F37</f>
        <v>-100000000</v>
      </c>
      <c r="H37" s="174" t="s">
        <v>19</v>
      </c>
      <c r="I37" s="175"/>
      <c r="J37" s="176" t="s">
        <v>19</v>
      </c>
    </row>
    <row r="38" spans="1:10" ht="10.5" x14ac:dyDescent="0.15">
      <c r="A38" s="169" t="s">
        <v>19</v>
      </c>
      <c r="B38" s="178" t="s">
        <v>19</v>
      </c>
      <c r="C38" s="302" t="s">
        <v>31</v>
      </c>
      <c r="D38" s="303"/>
      <c r="E38" s="179">
        <f>E39</f>
        <v>0</v>
      </c>
      <c r="F38" s="179">
        <f>F39</f>
        <v>100000000</v>
      </c>
      <c r="G38" s="180">
        <f>E38-F38</f>
        <v>-100000000</v>
      </c>
      <c r="H38" s="181" t="s">
        <v>19</v>
      </c>
      <c r="I38" s="182"/>
      <c r="J38" s="183" t="s">
        <v>19</v>
      </c>
    </row>
    <row r="39" spans="1:10" ht="10.5" x14ac:dyDescent="0.15">
      <c r="A39" s="169" t="s">
        <v>19</v>
      </c>
      <c r="B39" s="184"/>
      <c r="C39" s="184"/>
      <c r="D39" s="184" t="s">
        <v>31</v>
      </c>
      <c r="E39" s="179">
        <v>0</v>
      </c>
      <c r="F39" s="179">
        <v>100000000</v>
      </c>
      <c r="G39" s="180">
        <f>E39-F39</f>
        <v>-100000000</v>
      </c>
      <c r="H39" s="181" t="s">
        <v>19</v>
      </c>
      <c r="I39" s="182"/>
      <c r="J39" s="178" t="s">
        <v>19</v>
      </c>
    </row>
    <row r="40" spans="1:10" s="177" customFormat="1" ht="18.600000000000001" customHeight="1" x14ac:dyDescent="0.15">
      <c r="A40" s="171" t="s">
        <v>19</v>
      </c>
      <c r="B40" s="311" t="s">
        <v>52</v>
      </c>
      <c r="C40" s="312"/>
      <c r="D40" s="313"/>
      <c r="E40" s="172">
        <f>E5+E8+E14+E26+E34+E37</f>
        <v>149463210</v>
      </c>
      <c r="F40" s="172">
        <f>F5+F8+F14+F26+F34+F37</f>
        <v>249757000</v>
      </c>
      <c r="G40" s="207">
        <f>F40-E40</f>
        <v>100293790</v>
      </c>
      <c r="H40" s="208" t="s">
        <v>19</v>
      </c>
      <c r="I40" s="209"/>
      <c r="J40" s="210" t="s">
        <v>19</v>
      </c>
    </row>
    <row r="42" spans="1:10" ht="13.5" customHeight="1" x14ac:dyDescent="0.15">
      <c r="E42" s="211"/>
    </row>
  </sheetData>
  <mergeCells count="22">
    <mergeCell ref="C38:D38"/>
    <mergeCell ref="B40:D40"/>
    <mergeCell ref="C18:D18"/>
    <mergeCell ref="B26:D26"/>
    <mergeCell ref="C27:D27"/>
    <mergeCell ref="B34:D34"/>
    <mergeCell ref="C35:D35"/>
    <mergeCell ref="B37:D37"/>
    <mergeCell ref="C15:D15"/>
    <mergeCell ref="A1:J1"/>
    <mergeCell ref="A2:J2"/>
    <mergeCell ref="B3:D3"/>
    <mergeCell ref="E3:E4"/>
    <mergeCell ref="F3:F4"/>
    <mergeCell ref="G3:G4"/>
    <mergeCell ref="H3:I4"/>
    <mergeCell ref="J3:J4"/>
    <mergeCell ref="B5:D5"/>
    <mergeCell ref="C6:D6"/>
    <mergeCell ref="B8:D8"/>
    <mergeCell ref="C9:D9"/>
    <mergeCell ref="B14:D14"/>
  </mergeCells>
  <phoneticPr fontId="25" type="noConversion"/>
  <printOptions horizontalCentered="1"/>
  <pageMargins left="0.19680555164813995" right="0.19680555164813995" top="0.44972223043441772" bottom="0.19680555164813995" header="0" footer="7.8611113131046295E-2"/>
  <pageSetup paperSize="9" scale="84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zoomScaleNormal="100" workbookViewId="0">
      <selection activeCell="K16" sqref="K16"/>
    </sheetView>
  </sheetViews>
  <sheetFormatPr defaultRowHeight="13.5" x14ac:dyDescent="0.15"/>
  <sheetData/>
  <phoneticPr fontId="2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zoomScaleSheetLayoutView="75" workbookViewId="0">
      <selection activeCell="C21" sqref="C21"/>
    </sheetView>
  </sheetViews>
  <sheetFormatPr defaultRowHeight="16.5" x14ac:dyDescent="0.15"/>
  <cols>
    <col min="1" max="1" width="12.5546875" style="94" customWidth="1"/>
    <col min="2" max="2" width="16.109375" style="94" customWidth="1"/>
    <col min="3" max="5" width="11.6640625" style="94" customWidth="1"/>
    <col min="6" max="256" width="8.88671875" style="94"/>
    <col min="257" max="257" width="12.5546875" style="94" customWidth="1"/>
    <col min="258" max="258" width="16.109375" style="94" customWidth="1"/>
    <col min="259" max="261" width="11.6640625" style="94" customWidth="1"/>
    <col min="262" max="512" width="8.88671875" style="94"/>
    <col min="513" max="513" width="12.5546875" style="94" customWidth="1"/>
    <col min="514" max="514" width="16.109375" style="94" customWidth="1"/>
    <col min="515" max="517" width="11.6640625" style="94" customWidth="1"/>
    <col min="518" max="768" width="8.88671875" style="94"/>
    <col min="769" max="769" width="12.5546875" style="94" customWidth="1"/>
    <col min="770" max="770" width="16.109375" style="94" customWidth="1"/>
    <col min="771" max="773" width="11.6640625" style="94" customWidth="1"/>
    <col min="774" max="1024" width="8.88671875" style="94"/>
    <col min="1025" max="1025" width="12.5546875" style="94" customWidth="1"/>
    <col min="1026" max="1026" width="16.109375" style="94" customWidth="1"/>
    <col min="1027" max="1029" width="11.6640625" style="94" customWidth="1"/>
    <col min="1030" max="1280" width="8.88671875" style="94"/>
    <col min="1281" max="1281" width="12.5546875" style="94" customWidth="1"/>
    <col min="1282" max="1282" width="16.109375" style="94" customWidth="1"/>
    <col min="1283" max="1285" width="11.6640625" style="94" customWidth="1"/>
    <col min="1286" max="1536" width="8.88671875" style="94"/>
    <col min="1537" max="1537" width="12.5546875" style="94" customWidth="1"/>
    <col min="1538" max="1538" width="16.109375" style="94" customWidth="1"/>
    <col min="1539" max="1541" width="11.6640625" style="94" customWidth="1"/>
    <col min="1542" max="1792" width="8.88671875" style="94"/>
    <col min="1793" max="1793" width="12.5546875" style="94" customWidth="1"/>
    <col min="1794" max="1794" width="16.109375" style="94" customWidth="1"/>
    <col min="1795" max="1797" width="11.6640625" style="94" customWidth="1"/>
    <col min="1798" max="2048" width="8.88671875" style="94"/>
    <col min="2049" max="2049" width="12.5546875" style="94" customWidth="1"/>
    <col min="2050" max="2050" width="16.109375" style="94" customWidth="1"/>
    <col min="2051" max="2053" width="11.6640625" style="94" customWidth="1"/>
    <col min="2054" max="2304" width="8.88671875" style="94"/>
    <col min="2305" max="2305" width="12.5546875" style="94" customWidth="1"/>
    <col min="2306" max="2306" width="16.109375" style="94" customWidth="1"/>
    <col min="2307" max="2309" width="11.6640625" style="94" customWidth="1"/>
    <col min="2310" max="2560" width="8.88671875" style="94"/>
    <col min="2561" max="2561" width="12.5546875" style="94" customWidth="1"/>
    <col min="2562" max="2562" width="16.109375" style="94" customWidth="1"/>
    <col min="2563" max="2565" width="11.6640625" style="94" customWidth="1"/>
    <col min="2566" max="2816" width="8.88671875" style="94"/>
    <col min="2817" max="2817" width="12.5546875" style="94" customWidth="1"/>
    <col min="2818" max="2818" width="16.109375" style="94" customWidth="1"/>
    <col min="2819" max="2821" width="11.6640625" style="94" customWidth="1"/>
    <col min="2822" max="3072" width="8.88671875" style="94"/>
    <col min="3073" max="3073" width="12.5546875" style="94" customWidth="1"/>
    <col min="3074" max="3074" width="16.109375" style="94" customWidth="1"/>
    <col min="3075" max="3077" width="11.6640625" style="94" customWidth="1"/>
    <col min="3078" max="3328" width="8.88671875" style="94"/>
    <col min="3329" max="3329" width="12.5546875" style="94" customWidth="1"/>
    <col min="3330" max="3330" width="16.109375" style="94" customWidth="1"/>
    <col min="3331" max="3333" width="11.6640625" style="94" customWidth="1"/>
    <col min="3334" max="3584" width="8.88671875" style="94"/>
    <col min="3585" max="3585" width="12.5546875" style="94" customWidth="1"/>
    <col min="3586" max="3586" width="16.109375" style="94" customWidth="1"/>
    <col min="3587" max="3589" width="11.6640625" style="94" customWidth="1"/>
    <col min="3590" max="3840" width="8.88671875" style="94"/>
    <col min="3841" max="3841" width="12.5546875" style="94" customWidth="1"/>
    <col min="3842" max="3842" width="16.109375" style="94" customWidth="1"/>
    <col min="3843" max="3845" width="11.6640625" style="94" customWidth="1"/>
    <col min="3846" max="4096" width="8.88671875" style="94"/>
    <col min="4097" max="4097" width="12.5546875" style="94" customWidth="1"/>
    <col min="4098" max="4098" width="16.109375" style="94" customWidth="1"/>
    <col min="4099" max="4101" width="11.6640625" style="94" customWidth="1"/>
    <col min="4102" max="4352" width="8.88671875" style="94"/>
    <col min="4353" max="4353" width="12.5546875" style="94" customWidth="1"/>
    <col min="4354" max="4354" width="16.109375" style="94" customWidth="1"/>
    <col min="4355" max="4357" width="11.6640625" style="94" customWidth="1"/>
    <col min="4358" max="4608" width="8.88671875" style="94"/>
    <col min="4609" max="4609" width="12.5546875" style="94" customWidth="1"/>
    <col min="4610" max="4610" width="16.109375" style="94" customWidth="1"/>
    <col min="4611" max="4613" width="11.6640625" style="94" customWidth="1"/>
    <col min="4614" max="4864" width="8.88671875" style="94"/>
    <col min="4865" max="4865" width="12.5546875" style="94" customWidth="1"/>
    <col min="4866" max="4866" width="16.109375" style="94" customWidth="1"/>
    <col min="4867" max="4869" width="11.6640625" style="94" customWidth="1"/>
    <col min="4870" max="5120" width="8.88671875" style="94"/>
    <col min="5121" max="5121" width="12.5546875" style="94" customWidth="1"/>
    <col min="5122" max="5122" width="16.109375" style="94" customWidth="1"/>
    <col min="5123" max="5125" width="11.6640625" style="94" customWidth="1"/>
    <col min="5126" max="5376" width="8.88671875" style="94"/>
    <col min="5377" max="5377" width="12.5546875" style="94" customWidth="1"/>
    <col min="5378" max="5378" width="16.109375" style="94" customWidth="1"/>
    <col min="5379" max="5381" width="11.6640625" style="94" customWidth="1"/>
    <col min="5382" max="5632" width="8.88671875" style="94"/>
    <col min="5633" max="5633" width="12.5546875" style="94" customWidth="1"/>
    <col min="5634" max="5634" width="16.109375" style="94" customWidth="1"/>
    <col min="5635" max="5637" width="11.6640625" style="94" customWidth="1"/>
    <col min="5638" max="5888" width="8.88671875" style="94"/>
    <col min="5889" max="5889" width="12.5546875" style="94" customWidth="1"/>
    <col min="5890" max="5890" width="16.109375" style="94" customWidth="1"/>
    <col min="5891" max="5893" width="11.6640625" style="94" customWidth="1"/>
    <col min="5894" max="6144" width="8.88671875" style="94"/>
    <col min="6145" max="6145" width="12.5546875" style="94" customWidth="1"/>
    <col min="6146" max="6146" width="16.109375" style="94" customWidth="1"/>
    <col min="6147" max="6149" width="11.6640625" style="94" customWidth="1"/>
    <col min="6150" max="6400" width="8.88671875" style="94"/>
    <col min="6401" max="6401" width="12.5546875" style="94" customWidth="1"/>
    <col min="6402" max="6402" width="16.109375" style="94" customWidth="1"/>
    <col min="6403" max="6405" width="11.6640625" style="94" customWidth="1"/>
    <col min="6406" max="6656" width="8.88671875" style="94"/>
    <col min="6657" max="6657" width="12.5546875" style="94" customWidth="1"/>
    <col min="6658" max="6658" width="16.109375" style="94" customWidth="1"/>
    <col min="6659" max="6661" width="11.6640625" style="94" customWidth="1"/>
    <col min="6662" max="6912" width="8.88671875" style="94"/>
    <col min="6913" max="6913" width="12.5546875" style="94" customWidth="1"/>
    <col min="6914" max="6914" width="16.109375" style="94" customWidth="1"/>
    <col min="6915" max="6917" width="11.6640625" style="94" customWidth="1"/>
    <col min="6918" max="7168" width="8.88671875" style="94"/>
    <col min="7169" max="7169" width="12.5546875" style="94" customWidth="1"/>
    <col min="7170" max="7170" width="16.109375" style="94" customWidth="1"/>
    <col min="7171" max="7173" width="11.6640625" style="94" customWidth="1"/>
    <col min="7174" max="7424" width="8.88671875" style="94"/>
    <col min="7425" max="7425" width="12.5546875" style="94" customWidth="1"/>
    <col min="7426" max="7426" width="16.109375" style="94" customWidth="1"/>
    <col min="7427" max="7429" width="11.6640625" style="94" customWidth="1"/>
    <col min="7430" max="7680" width="8.88671875" style="94"/>
    <col min="7681" max="7681" width="12.5546875" style="94" customWidth="1"/>
    <col min="7682" max="7682" width="16.109375" style="94" customWidth="1"/>
    <col min="7683" max="7685" width="11.6640625" style="94" customWidth="1"/>
    <col min="7686" max="7936" width="8.88671875" style="94"/>
    <col min="7937" max="7937" width="12.5546875" style="94" customWidth="1"/>
    <col min="7938" max="7938" width="16.109375" style="94" customWidth="1"/>
    <col min="7939" max="7941" width="11.6640625" style="94" customWidth="1"/>
    <col min="7942" max="8192" width="8.88671875" style="94"/>
    <col min="8193" max="8193" width="12.5546875" style="94" customWidth="1"/>
    <col min="8194" max="8194" width="16.109375" style="94" customWidth="1"/>
    <col min="8195" max="8197" width="11.6640625" style="94" customWidth="1"/>
    <col min="8198" max="8448" width="8.88671875" style="94"/>
    <col min="8449" max="8449" width="12.5546875" style="94" customWidth="1"/>
    <col min="8450" max="8450" width="16.109375" style="94" customWidth="1"/>
    <col min="8451" max="8453" width="11.6640625" style="94" customWidth="1"/>
    <col min="8454" max="8704" width="8.88671875" style="94"/>
    <col min="8705" max="8705" width="12.5546875" style="94" customWidth="1"/>
    <col min="8706" max="8706" width="16.109375" style="94" customWidth="1"/>
    <col min="8707" max="8709" width="11.6640625" style="94" customWidth="1"/>
    <col min="8710" max="8960" width="8.88671875" style="94"/>
    <col min="8961" max="8961" width="12.5546875" style="94" customWidth="1"/>
    <col min="8962" max="8962" width="16.109375" style="94" customWidth="1"/>
    <col min="8963" max="8965" width="11.6640625" style="94" customWidth="1"/>
    <col min="8966" max="9216" width="8.88671875" style="94"/>
    <col min="9217" max="9217" width="12.5546875" style="94" customWidth="1"/>
    <col min="9218" max="9218" width="16.109375" style="94" customWidth="1"/>
    <col min="9219" max="9221" width="11.6640625" style="94" customWidth="1"/>
    <col min="9222" max="9472" width="8.88671875" style="94"/>
    <col min="9473" max="9473" width="12.5546875" style="94" customWidth="1"/>
    <col min="9474" max="9474" width="16.109375" style="94" customWidth="1"/>
    <col min="9475" max="9477" width="11.6640625" style="94" customWidth="1"/>
    <col min="9478" max="9728" width="8.88671875" style="94"/>
    <col min="9729" max="9729" width="12.5546875" style="94" customWidth="1"/>
    <col min="9730" max="9730" width="16.109375" style="94" customWidth="1"/>
    <col min="9731" max="9733" width="11.6640625" style="94" customWidth="1"/>
    <col min="9734" max="9984" width="8.88671875" style="94"/>
    <col min="9985" max="9985" width="12.5546875" style="94" customWidth="1"/>
    <col min="9986" max="9986" width="16.109375" style="94" customWidth="1"/>
    <col min="9987" max="9989" width="11.6640625" style="94" customWidth="1"/>
    <col min="9990" max="10240" width="8.88671875" style="94"/>
    <col min="10241" max="10241" width="12.5546875" style="94" customWidth="1"/>
    <col min="10242" max="10242" width="16.109375" style="94" customWidth="1"/>
    <col min="10243" max="10245" width="11.6640625" style="94" customWidth="1"/>
    <col min="10246" max="10496" width="8.88671875" style="94"/>
    <col min="10497" max="10497" width="12.5546875" style="94" customWidth="1"/>
    <col min="10498" max="10498" width="16.109375" style="94" customWidth="1"/>
    <col min="10499" max="10501" width="11.6640625" style="94" customWidth="1"/>
    <col min="10502" max="10752" width="8.88671875" style="94"/>
    <col min="10753" max="10753" width="12.5546875" style="94" customWidth="1"/>
    <col min="10754" max="10754" width="16.109375" style="94" customWidth="1"/>
    <col min="10755" max="10757" width="11.6640625" style="94" customWidth="1"/>
    <col min="10758" max="11008" width="8.88671875" style="94"/>
    <col min="11009" max="11009" width="12.5546875" style="94" customWidth="1"/>
    <col min="11010" max="11010" width="16.109375" style="94" customWidth="1"/>
    <col min="11011" max="11013" width="11.6640625" style="94" customWidth="1"/>
    <col min="11014" max="11264" width="8.88671875" style="94"/>
    <col min="11265" max="11265" width="12.5546875" style="94" customWidth="1"/>
    <col min="11266" max="11266" width="16.109375" style="94" customWidth="1"/>
    <col min="11267" max="11269" width="11.6640625" style="94" customWidth="1"/>
    <col min="11270" max="11520" width="8.88671875" style="94"/>
    <col min="11521" max="11521" width="12.5546875" style="94" customWidth="1"/>
    <col min="11522" max="11522" width="16.109375" style="94" customWidth="1"/>
    <col min="11523" max="11525" width="11.6640625" style="94" customWidth="1"/>
    <col min="11526" max="11776" width="8.88671875" style="94"/>
    <col min="11777" max="11777" width="12.5546875" style="94" customWidth="1"/>
    <col min="11778" max="11778" width="16.109375" style="94" customWidth="1"/>
    <col min="11779" max="11781" width="11.6640625" style="94" customWidth="1"/>
    <col min="11782" max="12032" width="8.88671875" style="94"/>
    <col min="12033" max="12033" width="12.5546875" style="94" customWidth="1"/>
    <col min="12034" max="12034" width="16.109375" style="94" customWidth="1"/>
    <col min="12035" max="12037" width="11.6640625" style="94" customWidth="1"/>
    <col min="12038" max="12288" width="8.88671875" style="94"/>
    <col min="12289" max="12289" width="12.5546875" style="94" customWidth="1"/>
    <col min="12290" max="12290" width="16.109375" style="94" customWidth="1"/>
    <col min="12291" max="12293" width="11.6640625" style="94" customWidth="1"/>
    <col min="12294" max="12544" width="8.88671875" style="94"/>
    <col min="12545" max="12545" width="12.5546875" style="94" customWidth="1"/>
    <col min="12546" max="12546" width="16.109375" style="94" customWidth="1"/>
    <col min="12547" max="12549" width="11.6640625" style="94" customWidth="1"/>
    <col min="12550" max="12800" width="8.88671875" style="94"/>
    <col min="12801" max="12801" width="12.5546875" style="94" customWidth="1"/>
    <col min="12802" max="12802" width="16.109375" style="94" customWidth="1"/>
    <col min="12803" max="12805" width="11.6640625" style="94" customWidth="1"/>
    <col min="12806" max="13056" width="8.88671875" style="94"/>
    <col min="13057" max="13057" width="12.5546875" style="94" customWidth="1"/>
    <col min="13058" max="13058" width="16.109375" style="94" customWidth="1"/>
    <col min="13059" max="13061" width="11.6640625" style="94" customWidth="1"/>
    <col min="13062" max="13312" width="8.88671875" style="94"/>
    <col min="13313" max="13313" width="12.5546875" style="94" customWidth="1"/>
    <col min="13314" max="13314" width="16.109375" style="94" customWidth="1"/>
    <col min="13315" max="13317" width="11.6640625" style="94" customWidth="1"/>
    <col min="13318" max="13568" width="8.88671875" style="94"/>
    <col min="13569" max="13569" width="12.5546875" style="94" customWidth="1"/>
    <col min="13570" max="13570" width="16.109375" style="94" customWidth="1"/>
    <col min="13571" max="13573" width="11.6640625" style="94" customWidth="1"/>
    <col min="13574" max="13824" width="8.88671875" style="94"/>
    <col min="13825" max="13825" width="12.5546875" style="94" customWidth="1"/>
    <col min="13826" max="13826" width="16.109375" style="94" customWidth="1"/>
    <col min="13827" max="13829" width="11.6640625" style="94" customWidth="1"/>
    <col min="13830" max="14080" width="8.88671875" style="94"/>
    <col min="14081" max="14081" width="12.5546875" style="94" customWidth="1"/>
    <col min="14082" max="14082" width="16.109375" style="94" customWidth="1"/>
    <col min="14083" max="14085" width="11.6640625" style="94" customWidth="1"/>
    <col min="14086" max="14336" width="8.88671875" style="94"/>
    <col min="14337" max="14337" width="12.5546875" style="94" customWidth="1"/>
    <col min="14338" max="14338" width="16.109375" style="94" customWidth="1"/>
    <col min="14339" max="14341" width="11.6640625" style="94" customWidth="1"/>
    <col min="14342" max="14592" width="8.88671875" style="94"/>
    <col min="14593" max="14593" width="12.5546875" style="94" customWidth="1"/>
    <col min="14594" max="14594" width="16.109375" style="94" customWidth="1"/>
    <col min="14595" max="14597" width="11.6640625" style="94" customWidth="1"/>
    <col min="14598" max="14848" width="8.88671875" style="94"/>
    <col min="14849" max="14849" width="12.5546875" style="94" customWidth="1"/>
    <col min="14850" max="14850" width="16.109375" style="94" customWidth="1"/>
    <col min="14851" max="14853" width="11.6640625" style="94" customWidth="1"/>
    <col min="14854" max="15104" width="8.88671875" style="94"/>
    <col min="15105" max="15105" width="12.5546875" style="94" customWidth="1"/>
    <col min="15106" max="15106" width="16.109375" style="94" customWidth="1"/>
    <col min="15107" max="15109" width="11.6640625" style="94" customWidth="1"/>
    <col min="15110" max="15360" width="8.88671875" style="94"/>
    <col min="15361" max="15361" width="12.5546875" style="94" customWidth="1"/>
    <col min="15362" max="15362" width="16.109375" style="94" customWidth="1"/>
    <col min="15363" max="15365" width="11.6640625" style="94" customWidth="1"/>
    <col min="15366" max="15616" width="8.88671875" style="94"/>
    <col min="15617" max="15617" width="12.5546875" style="94" customWidth="1"/>
    <col min="15618" max="15618" width="16.109375" style="94" customWidth="1"/>
    <col min="15619" max="15621" width="11.6640625" style="94" customWidth="1"/>
    <col min="15622" max="15872" width="8.88671875" style="94"/>
    <col min="15873" max="15873" width="12.5546875" style="94" customWidth="1"/>
    <col min="15874" max="15874" width="16.109375" style="94" customWidth="1"/>
    <col min="15875" max="15877" width="11.6640625" style="94" customWidth="1"/>
    <col min="15878" max="16128" width="8.88671875" style="94"/>
    <col min="16129" max="16129" width="12.5546875" style="94" customWidth="1"/>
    <col min="16130" max="16130" width="16.109375" style="94" customWidth="1"/>
    <col min="16131" max="16133" width="11.6640625" style="94" customWidth="1"/>
    <col min="16134" max="16384" width="8.88671875" style="94"/>
  </cols>
  <sheetData>
    <row r="1" spans="1:5" ht="24.75" customHeight="1" x14ac:dyDescent="0.15">
      <c r="A1" s="317" t="s">
        <v>207</v>
      </c>
      <c r="B1" s="317"/>
      <c r="C1" s="317"/>
      <c r="D1" s="317"/>
      <c r="E1" s="317"/>
    </row>
    <row r="3" spans="1:5" ht="18.75" customHeight="1" x14ac:dyDescent="0.15">
      <c r="A3" s="95"/>
      <c r="B3" s="95"/>
      <c r="C3" s="95"/>
      <c r="D3" s="95"/>
      <c r="E3" s="95"/>
    </row>
    <row r="4" spans="1:5" ht="17.25" thickBot="1" x14ac:dyDescent="0.2">
      <c r="A4" s="95"/>
      <c r="B4" s="95"/>
      <c r="C4" s="95"/>
      <c r="D4" s="95"/>
      <c r="E4" s="94" t="s">
        <v>209</v>
      </c>
    </row>
    <row r="5" spans="1:5" s="96" customFormat="1" ht="22.5" customHeight="1" x14ac:dyDescent="0.15">
      <c r="A5" s="318" t="s">
        <v>109</v>
      </c>
      <c r="B5" s="319"/>
      <c r="C5" s="320" t="s">
        <v>191</v>
      </c>
      <c r="D5" s="320"/>
      <c r="E5" s="321"/>
    </row>
    <row r="6" spans="1:5" s="96" customFormat="1" ht="22.5" customHeight="1" x14ac:dyDescent="0.15">
      <c r="A6" s="97" t="s">
        <v>192</v>
      </c>
      <c r="B6" s="98" t="s">
        <v>193</v>
      </c>
      <c r="C6" s="98" t="s">
        <v>208</v>
      </c>
      <c r="D6" s="98" t="s">
        <v>194</v>
      </c>
      <c r="E6" s="99" t="s">
        <v>195</v>
      </c>
    </row>
    <row r="7" spans="1:5" ht="22.5" customHeight="1" x14ac:dyDescent="0.15">
      <c r="A7" s="100" t="s">
        <v>185</v>
      </c>
      <c r="B7" s="101" t="s">
        <v>196</v>
      </c>
      <c r="C7" s="102">
        <v>700000</v>
      </c>
      <c r="D7" s="103">
        <v>100</v>
      </c>
      <c r="E7" s="104">
        <f t="shared" ref="E7:E23" si="0">(C7/$C$23)*100</f>
        <v>0.46834267777334637</v>
      </c>
    </row>
    <row r="8" spans="1:5" ht="22.5" customHeight="1" x14ac:dyDescent="0.15">
      <c r="A8" s="100"/>
      <c r="B8" s="101" t="s">
        <v>117</v>
      </c>
      <c r="C8" s="102">
        <f>SUM(C7)</f>
        <v>700000</v>
      </c>
      <c r="D8" s="103">
        <v>100</v>
      </c>
      <c r="E8" s="104">
        <f t="shared" si="0"/>
        <v>0.46834267777334637</v>
      </c>
    </row>
    <row r="9" spans="1:5" ht="22.5" customHeight="1" x14ac:dyDescent="0.15">
      <c r="A9" s="100" t="s">
        <v>186</v>
      </c>
      <c r="B9" s="101" t="s">
        <v>197</v>
      </c>
      <c r="C9" s="102">
        <v>24628710</v>
      </c>
      <c r="D9" s="103">
        <v>100</v>
      </c>
      <c r="E9" s="104">
        <f t="shared" si="0"/>
        <v>16.478108559290273</v>
      </c>
    </row>
    <row r="10" spans="1:5" ht="22.5" customHeight="1" x14ac:dyDescent="0.15">
      <c r="A10" s="100"/>
      <c r="B10" s="101" t="s">
        <v>117</v>
      </c>
      <c r="C10" s="102">
        <f>SUM(C9)</f>
        <v>24628710</v>
      </c>
      <c r="D10" s="103">
        <v>100</v>
      </c>
      <c r="E10" s="104">
        <f t="shared" si="0"/>
        <v>16.478108559290273</v>
      </c>
    </row>
    <row r="11" spans="1:5" ht="22.5" customHeight="1" x14ac:dyDescent="0.15">
      <c r="A11" s="100" t="s">
        <v>187</v>
      </c>
      <c r="B11" s="101" t="s">
        <v>198</v>
      </c>
      <c r="C11" s="102">
        <v>0</v>
      </c>
      <c r="D11" s="103">
        <f>SUM(C11/$C$14)*100</f>
        <v>0</v>
      </c>
      <c r="E11" s="104">
        <f t="shared" si="0"/>
        <v>0</v>
      </c>
    </row>
    <row r="12" spans="1:5" ht="22.5" customHeight="1" x14ac:dyDescent="0.15">
      <c r="A12" s="100"/>
      <c r="B12" s="101" t="s">
        <v>199</v>
      </c>
      <c r="C12" s="102">
        <v>550000</v>
      </c>
      <c r="D12" s="103">
        <f>SUM(C12/$C$14)*100</f>
        <v>1.516996985864898</v>
      </c>
      <c r="E12" s="104">
        <f t="shared" si="0"/>
        <v>0.3679835325362007</v>
      </c>
    </row>
    <row r="13" spans="1:5" ht="22.5" customHeight="1" x14ac:dyDescent="0.15">
      <c r="A13" s="100"/>
      <c r="B13" s="101" t="s">
        <v>200</v>
      </c>
      <c r="C13" s="102">
        <v>35705840</v>
      </c>
      <c r="D13" s="103">
        <f>SUM(C13/$C$14)*100</f>
        <v>98.483003014135107</v>
      </c>
      <c r="E13" s="104">
        <f t="shared" si="0"/>
        <v>23.889383882495231</v>
      </c>
    </row>
    <row r="14" spans="1:5" ht="22.5" customHeight="1" x14ac:dyDescent="0.15">
      <c r="A14" s="100"/>
      <c r="B14" s="101" t="s">
        <v>117</v>
      </c>
      <c r="C14" s="102">
        <f>SUM(C11:C13)</f>
        <v>36255840</v>
      </c>
      <c r="D14" s="103">
        <f>SUM(C14/$C$14)*100</f>
        <v>100</v>
      </c>
      <c r="E14" s="104">
        <f t="shared" si="0"/>
        <v>24.257367415031432</v>
      </c>
    </row>
    <row r="15" spans="1:5" ht="22.5" customHeight="1" x14ac:dyDescent="0.15">
      <c r="A15" s="100" t="s">
        <v>188</v>
      </c>
      <c r="B15" s="101" t="s">
        <v>201</v>
      </c>
      <c r="C15" s="102">
        <v>43939330</v>
      </c>
      <c r="D15" s="103">
        <f>SUM(C15/$C$18)*100</f>
        <v>50</v>
      </c>
      <c r="E15" s="104">
        <f t="shared" si="0"/>
        <v>29.398090673952471</v>
      </c>
    </row>
    <row r="16" spans="1:5" ht="22.5" customHeight="1" x14ac:dyDescent="0.15">
      <c r="A16" s="100"/>
      <c r="B16" s="101" t="s">
        <v>202</v>
      </c>
      <c r="C16" s="102">
        <v>43939330</v>
      </c>
      <c r="D16" s="103">
        <f>SUM(C16/$C$18)*100</f>
        <v>50</v>
      </c>
      <c r="E16" s="104">
        <f t="shared" si="0"/>
        <v>29.398090673952471</v>
      </c>
    </row>
    <row r="17" spans="1:5" ht="22.5" customHeight="1" x14ac:dyDescent="0.15">
      <c r="A17" s="100"/>
      <c r="B17" s="101"/>
      <c r="C17" s="102">
        <v>0</v>
      </c>
      <c r="D17" s="103">
        <f>SUM(C17/$C$18)*100</f>
        <v>0</v>
      </c>
      <c r="E17" s="104">
        <f t="shared" ref="E17" si="1">(C17/$C$23)*100</f>
        <v>0</v>
      </c>
    </row>
    <row r="18" spans="1:5" ht="22.5" customHeight="1" x14ac:dyDescent="0.15">
      <c r="A18" s="100"/>
      <c r="B18" s="101" t="s">
        <v>117</v>
      </c>
      <c r="C18" s="102">
        <f>SUM(C15:C17)</f>
        <v>87878660</v>
      </c>
      <c r="D18" s="103">
        <f>SUM(C18/$C$18)*100</f>
        <v>100</v>
      </c>
      <c r="E18" s="104">
        <f t="shared" si="0"/>
        <v>58.796181347904941</v>
      </c>
    </row>
    <row r="19" spans="1:5" ht="22.5" customHeight="1" x14ac:dyDescent="0.15">
      <c r="A19" s="100" t="s">
        <v>189</v>
      </c>
      <c r="B19" s="101" t="s">
        <v>203</v>
      </c>
      <c r="C19" s="102">
        <v>0</v>
      </c>
      <c r="D19" s="103">
        <v>100</v>
      </c>
      <c r="E19" s="104">
        <f t="shared" si="0"/>
        <v>0</v>
      </c>
    </row>
    <row r="20" spans="1:5" ht="22.5" customHeight="1" x14ac:dyDescent="0.15">
      <c r="A20" s="100"/>
      <c r="B20" s="101" t="s">
        <v>117</v>
      </c>
      <c r="C20" s="102">
        <v>0</v>
      </c>
      <c r="D20" s="103">
        <v>100</v>
      </c>
      <c r="E20" s="104">
        <f t="shared" si="0"/>
        <v>0</v>
      </c>
    </row>
    <row r="21" spans="1:5" ht="22.5" customHeight="1" x14ac:dyDescent="0.15">
      <c r="A21" s="100" t="s">
        <v>190</v>
      </c>
      <c r="B21" s="101" t="s">
        <v>190</v>
      </c>
      <c r="C21" s="102">
        <v>0</v>
      </c>
      <c r="D21" s="103">
        <v>100</v>
      </c>
      <c r="E21" s="104">
        <f t="shared" si="0"/>
        <v>0</v>
      </c>
    </row>
    <row r="22" spans="1:5" ht="22.5" customHeight="1" x14ac:dyDescent="0.15">
      <c r="A22" s="100"/>
      <c r="B22" s="101" t="s">
        <v>117</v>
      </c>
      <c r="C22" s="102">
        <f>SUM(C21)</f>
        <v>0</v>
      </c>
      <c r="D22" s="103">
        <v>100</v>
      </c>
      <c r="E22" s="104">
        <f t="shared" si="0"/>
        <v>0</v>
      </c>
    </row>
    <row r="23" spans="1:5" ht="22.5" customHeight="1" thickBot="1" x14ac:dyDescent="0.2">
      <c r="A23" s="105" t="s">
        <v>204</v>
      </c>
      <c r="B23" s="106"/>
      <c r="C23" s="107">
        <f>SUM(C8,C10,C14,C18,C20,C22)</f>
        <v>149463210</v>
      </c>
      <c r="D23" s="108">
        <v>100</v>
      </c>
      <c r="E23" s="109">
        <f t="shared" si="0"/>
        <v>100</v>
      </c>
    </row>
    <row r="24" spans="1:5" x14ac:dyDescent="0.15">
      <c r="A24" s="95"/>
      <c r="B24" s="95"/>
      <c r="C24" s="95"/>
      <c r="D24" s="95"/>
      <c r="E24" s="95"/>
    </row>
  </sheetData>
  <mergeCells count="3">
    <mergeCell ref="A1:E1"/>
    <mergeCell ref="A5:B5"/>
    <mergeCell ref="C5:E5"/>
  </mergeCells>
  <phoneticPr fontId="25" type="noConversion"/>
  <printOptions horizontalCentered="1"/>
  <pageMargins left="0.74750000238418579" right="0.75986111164093018" top="1.1594444513320923" bottom="0.98416668176651001" header="0.51138889789581299" footer="0.511388897895812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zoomScale="145" zoomScaleNormal="145" zoomScaleSheetLayoutView="75" workbookViewId="0">
      <selection activeCell="H15" sqref="H15"/>
    </sheetView>
  </sheetViews>
  <sheetFormatPr defaultColWidth="10.44140625" defaultRowHeight="22.5" customHeight="1" x14ac:dyDescent="0.15"/>
  <cols>
    <col min="1" max="3" width="4.6640625" style="133" customWidth="1"/>
    <col min="4" max="4" width="7.5546875" style="112" customWidth="1"/>
    <col min="5" max="11" width="3.44140625" style="112" customWidth="1"/>
    <col min="12" max="13" width="8.109375" style="112" customWidth="1"/>
    <col min="14" max="17" width="4" style="113" customWidth="1"/>
    <col min="18" max="18" width="9.33203125" style="132" customWidth="1"/>
    <col min="19" max="256" width="10.44140625" style="112"/>
    <col min="257" max="259" width="4.6640625" style="112" customWidth="1"/>
    <col min="260" max="260" width="7.5546875" style="112" customWidth="1"/>
    <col min="261" max="267" width="3.44140625" style="112" customWidth="1"/>
    <col min="268" max="269" width="8.109375" style="112" customWidth="1"/>
    <col min="270" max="273" width="4" style="112" customWidth="1"/>
    <col min="274" max="274" width="9.33203125" style="112" customWidth="1"/>
    <col min="275" max="512" width="10.44140625" style="112"/>
    <col min="513" max="515" width="4.6640625" style="112" customWidth="1"/>
    <col min="516" max="516" width="7.5546875" style="112" customWidth="1"/>
    <col min="517" max="523" width="3.44140625" style="112" customWidth="1"/>
    <col min="524" max="525" width="8.109375" style="112" customWidth="1"/>
    <col min="526" max="529" width="4" style="112" customWidth="1"/>
    <col min="530" max="530" width="9.33203125" style="112" customWidth="1"/>
    <col min="531" max="768" width="10.44140625" style="112"/>
    <col min="769" max="771" width="4.6640625" style="112" customWidth="1"/>
    <col min="772" max="772" width="7.5546875" style="112" customWidth="1"/>
    <col min="773" max="779" width="3.44140625" style="112" customWidth="1"/>
    <col min="780" max="781" width="8.109375" style="112" customWidth="1"/>
    <col min="782" max="785" width="4" style="112" customWidth="1"/>
    <col min="786" max="786" width="9.33203125" style="112" customWidth="1"/>
    <col min="787" max="1024" width="10.44140625" style="112"/>
    <col min="1025" max="1027" width="4.6640625" style="112" customWidth="1"/>
    <col min="1028" max="1028" width="7.5546875" style="112" customWidth="1"/>
    <col min="1029" max="1035" width="3.44140625" style="112" customWidth="1"/>
    <col min="1036" max="1037" width="8.109375" style="112" customWidth="1"/>
    <col min="1038" max="1041" width="4" style="112" customWidth="1"/>
    <col min="1042" max="1042" width="9.33203125" style="112" customWidth="1"/>
    <col min="1043" max="1280" width="10.44140625" style="112"/>
    <col min="1281" max="1283" width="4.6640625" style="112" customWidth="1"/>
    <col min="1284" max="1284" width="7.5546875" style="112" customWidth="1"/>
    <col min="1285" max="1291" width="3.44140625" style="112" customWidth="1"/>
    <col min="1292" max="1293" width="8.109375" style="112" customWidth="1"/>
    <col min="1294" max="1297" width="4" style="112" customWidth="1"/>
    <col min="1298" max="1298" width="9.33203125" style="112" customWidth="1"/>
    <col min="1299" max="1536" width="10.44140625" style="112"/>
    <col min="1537" max="1539" width="4.6640625" style="112" customWidth="1"/>
    <col min="1540" max="1540" width="7.5546875" style="112" customWidth="1"/>
    <col min="1541" max="1547" width="3.44140625" style="112" customWidth="1"/>
    <col min="1548" max="1549" width="8.109375" style="112" customWidth="1"/>
    <col min="1550" max="1553" width="4" style="112" customWidth="1"/>
    <col min="1554" max="1554" width="9.33203125" style="112" customWidth="1"/>
    <col min="1555" max="1792" width="10.44140625" style="112"/>
    <col min="1793" max="1795" width="4.6640625" style="112" customWidth="1"/>
    <col min="1796" max="1796" width="7.5546875" style="112" customWidth="1"/>
    <col min="1797" max="1803" width="3.44140625" style="112" customWidth="1"/>
    <col min="1804" max="1805" width="8.109375" style="112" customWidth="1"/>
    <col min="1806" max="1809" width="4" style="112" customWidth="1"/>
    <col min="1810" max="1810" width="9.33203125" style="112" customWidth="1"/>
    <col min="1811" max="2048" width="10.44140625" style="112"/>
    <col min="2049" max="2051" width="4.6640625" style="112" customWidth="1"/>
    <col min="2052" max="2052" width="7.5546875" style="112" customWidth="1"/>
    <col min="2053" max="2059" width="3.44140625" style="112" customWidth="1"/>
    <col min="2060" max="2061" width="8.109375" style="112" customWidth="1"/>
    <col min="2062" max="2065" width="4" style="112" customWidth="1"/>
    <col min="2066" max="2066" width="9.33203125" style="112" customWidth="1"/>
    <col min="2067" max="2304" width="10.44140625" style="112"/>
    <col min="2305" max="2307" width="4.6640625" style="112" customWidth="1"/>
    <col min="2308" max="2308" width="7.5546875" style="112" customWidth="1"/>
    <col min="2309" max="2315" width="3.44140625" style="112" customWidth="1"/>
    <col min="2316" max="2317" width="8.109375" style="112" customWidth="1"/>
    <col min="2318" max="2321" width="4" style="112" customWidth="1"/>
    <col min="2322" max="2322" width="9.33203125" style="112" customWidth="1"/>
    <col min="2323" max="2560" width="10.44140625" style="112"/>
    <col min="2561" max="2563" width="4.6640625" style="112" customWidth="1"/>
    <col min="2564" max="2564" width="7.5546875" style="112" customWidth="1"/>
    <col min="2565" max="2571" width="3.44140625" style="112" customWidth="1"/>
    <col min="2572" max="2573" width="8.109375" style="112" customWidth="1"/>
    <col min="2574" max="2577" width="4" style="112" customWidth="1"/>
    <col min="2578" max="2578" width="9.33203125" style="112" customWidth="1"/>
    <col min="2579" max="2816" width="10.44140625" style="112"/>
    <col min="2817" max="2819" width="4.6640625" style="112" customWidth="1"/>
    <col min="2820" max="2820" width="7.5546875" style="112" customWidth="1"/>
    <col min="2821" max="2827" width="3.44140625" style="112" customWidth="1"/>
    <col min="2828" max="2829" width="8.109375" style="112" customWidth="1"/>
    <col min="2830" max="2833" width="4" style="112" customWidth="1"/>
    <col min="2834" max="2834" width="9.33203125" style="112" customWidth="1"/>
    <col min="2835" max="3072" width="10.44140625" style="112"/>
    <col min="3073" max="3075" width="4.6640625" style="112" customWidth="1"/>
    <col min="3076" max="3076" width="7.5546875" style="112" customWidth="1"/>
    <col min="3077" max="3083" width="3.44140625" style="112" customWidth="1"/>
    <col min="3084" max="3085" width="8.109375" style="112" customWidth="1"/>
    <col min="3086" max="3089" width="4" style="112" customWidth="1"/>
    <col min="3090" max="3090" width="9.33203125" style="112" customWidth="1"/>
    <col min="3091" max="3328" width="10.44140625" style="112"/>
    <col min="3329" max="3331" width="4.6640625" style="112" customWidth="1"/>
    <col min="3332" max="3332" width="7.5546875" style="112" customWidth="1"/>
    <col min="3333" max="3339" width="3.44140625" style="112" customWidth="1"/>
    <col min="3340" max="3341" width="8.109375" style="112" customWidth="1"/>
    <col min="3342" max="3345" width="4" style="112" customWidth="1"/>
    <col min="3346" max="3346" width="9.33203125" style="112" customWidth="1"/>
    <col min="3347" max="3584" width="10.44140625" style="112"/>
    <col min="3585" max="3587" width="4.6640625" style="112" customWidth="1"/>
    <col min="3588" max="3588" width="7.5546875" style="112" customWidth="1"/>
    <col min="3589" max="3595" width="3.44140625" style="112" customWidth="1"/>
    <col min="3596" max="3597" width="8.109375" style="112" customWidth="1"/>
    <col min="3598" max="3601" width="4" style="112" customWidth="1"/>
    <col min="3602" max="3602" width="9.33203125" style="112" customWidth="1"/>
    <col min="3603" max="3840" width="10.44140625" style="112"/>
    <col min="3841" max="3843" width="4.6640625" style="112" customWidth="1"/>
    <col min="3844" max="3844" width="7.5546875" style="112" customWidth="1"/>
    <col min="3845" max="3851" width="3.44140625" style="112" customWidth="1"/>
    <col min="3852" max="3853" width="8.109375" style="112" customWidth="1"/>
    <col min="3854" max="3857" width="4" style="112" customWidth="1"/>
    <col min="3858" max="3858" width="9.33203125" style="112" customWidth="1"/>
    <col min="3859" max="4096" width="10.44140625" style="112"/>
    <col min="4097" max="4099" width="4.6640625" style="112" customWidth="1"/>
    <col min="4100" max="4100" width="7.5546875" style="112" customWidth="1"/>
    <col min="4101" max="4107" width="3.44140625" style="112" customWidth="1"/>
    <col min="4108" max="4109" width="8.109375" style="112" customWidth="1"/>
    <col min="4110" max="4113" width="4" style="112" customWidth="1"/>
    <col min="4114" max="4114" width="9.33203125" style="112" customWidth="1"/>
    <col min="4115" max="4352" width="10.44140625" style="112"/>
    <col min="4353" max="4355" width="4.6640625" style="112" customWidth="1"/>
    <col min="4356" max="4356" width="7.5546875" style="112" customWidth="1"/>
    <col min="4357" max="4363" width="3.44140625" style="112" customWidth="1"/>
    <col min="4364" max="4365" width="8.109375" style="112" customWidth="1"/>
    <col min="4366" max="4369" width="4" style="112" customWidth="1"/>
    <col min="4370" max="4370" width="9.33203125" style="112" customWidth="1"/>
    <col min="4371" max="4608" width="10.44140625" style="112"/>
    <col min="4609" max="4611" width="4.6640625" style="112" customWidth="1"/>
    <col min="4612" max="4612" width="7.5546875" style="112" customWidth="1"/>
    <col min="4613" max="4619" width="3.44140625" style="112" customWidth="1"/>
    <col min="4620" max="4621" width="8.109375" style="112" customWidth="1"/>
    <col min="4622" max="4625" width="4" style="112" customWidth="1"/>
    <col min="4626" max="4626" width="9.33203125" style="112" customWidth="1"/>
    <col min="4627" max="4864" width="10.44140625" style="112"/>
    <col min="4865" max="4867" width="4.6640625" style="112" customWidth="1"/>
    <col min="4868" max="4868" width="7.5546875" style="112" customWidth="1"/>
    <col min="4869" max="4875" width="3.44140625" style="112" customWidth="1"/>
    <col min="4876" max="4877" width="8.109375" style="112" customWidth="1"/>
    <col min="4878" max="4881" width="4" style="112" customWidth="1"/>
    <col min="4882" max="4882" width="9.33203125" style="112" customWidth="1"/>
    <col min="4883" max="5120" width="10.44140625" style="112"/>
    <col min="5121" max="5123" width="4.6640625" style="112" customWidth="1"/>
    <col min="5124" max="5124" width="7.5546875" style="112" customWidth="1"/>
    <col min="5125" max="5131" width="3.44140625" style="112" customWidth="1"/>
    <col min="5132" max="5133" width="8.109375" style="112" customWidth="1"/>
    <col min="5134" max="5137" width="4" style="112" customWidth="1"/>
    <col min="5138" max="5138" width="9.33203125" style="112" customWidth="1"/>
    <col min="5139" max="5376" width="10.44140625" style="112"/>
    <col min="5377" max="5379" width="4.6640625" style="112" customWidth="1"/>
    <col min="5380" max="5380" width="7.5546875" style="112" customWidth="1"/>
    <col min="5381" max="5387" width="3.44140625" style="112" customWidth="1"/>
    <col min="5388" max="5389" width="8.109375" style="112" customWidth="1"/>
    <col min="5390" max="5393" width="4" style="112" customWidth="1"/>
    <col min="5394" max="5394" width="9.33203125" style="112" customWidth="1"/>
    <col min="5395" max="5632" width="10.44140625" style="112"/>
    <col min="5633" max="5635" width="4.6640625" style="112" customWidth="1"/>
    <col min="5636" max="5636" width="7.5546875" style="112" customWidth="1"/>
    <col min="5637" max="5643" width="3.44140625" style="112" customWidth="1"/>
    <col min="5644" max="5645" width="8.109375" style="112" customWidth="1"/>
    <col min="5646" max="5649" width="4" style="112" customWidth="1"/>
    <col min="5650" max="5650" width="9.33203125" style="112" customWidth="1"/>
    <col min="5651" max="5888" width="10.44140625" style="112"/>
    <col min="5889" max="5891" width="4.6640625" style="112" customWidth="1"/>
    <col min="5892" max="5892" width="7.5546875" style="112" customWidth="1"/>
    <col min="5893" max="5899" width="3.44140625" style="112" customWidth="1"/>
    <col min="5900" max="5901" width="8.109375" style="112" customWidth="1"/>
    <col min="5902" max="5905" width="4" style="112" customWidth="1"/>
    <col min="5906" max="5906" width="9.33203125" style="112" customWidth="1"/>
    <col min="5907" max="6144" width="10.44140625" style="112"/>
    <col min="6145" max="6147" width="4.6640625" style="112" customWidth="1"/>
    <col min="6148" max="6148" width="7.5546875" style="112" customWidth="1"/>
    <col min="6149" max="6155" width="3.44140625" style="112" customWidth="1"/>
    <col min="6156" max="6157" width="8.109375" style="112" customWidth="1"/>
    <col min="6158" max="6161" width="4" style="112" customWidth="1"/>
    <col min="6162" max="6162" width="9.33203125" style="112" customWidth="1"/>
    <col min="6163" max="6400" width="10.44140625" style="112"/>
    <col min="6401" max="6403" width="4.6640625" style="112" customWidth="1"/>
    <col min="6404" max="6404" width="7.5546875" style="112" customWidth="1"/>
    <col min="6405" max="6411" width="3.44140625" style="112" customWidth="1"/>
    <col min="6412" max="6413" width="8.109375" style="112" customWidth="1"/>
    <col min="6414" max="6417" width="4" style="112" customWidth="1"/>
    <col min="6418" max="6418" width="9.33203125" style="112" customWidth="1"/>
    <col min="6419" max="6656" width="10.44140625" style="112"/>
    <col min="6657" max="6659" width="4.6640625" style="112" customWidth="1"/>
    <col min="6660" max="6660" width="7.5546875" style="112" customWidth="1"/>
    <col min="6661" max="6667" width="3.44140625" style="112" customWidth="1"/>
    <col min="6668" max="6669" width="8.109375" style="112" customWidth="1"/>
    <col min="6670" max="6673" width="4" style="112" customWidth="1"/>
    <col min="6674" max="6674" width="9.33203125" style="112" customWidth="1"/>
    <col min="6675" max="6912" width="10.44140625" style="112"/>
    <col min="6913" max="6915" width="4.6640625" style="112" customWidth="1"/>
    <col min="6916" max="6916" width="7.5546875" style="112" customWidth="1"/>
    <col min="6917" max="6923" width="3.44140625" style="112" customWidth="1"/>
    <col min="6924" max="6925" width="8.109375" style="112" customWidth="1"/>
    <col min="6926" max="6929" width="4" style="112" customWidth="1"/>
    <col min="6930" max="6930" width="9.33203125" style="112" customWidth="1"/>
    <col min="6931" max="7168" width="10.44140625" style="112"/>
    <col min="7169" max="7171" width="4.6640625" style="112" customWidth="1"/>
    <col min="7172" max="7172" width="7.5546875" style="112" customWidth="1"/>
    <col min="7173" max="7179" width="3.44140625" style="112" customWidth="1"/>
    <col min="7180" max="7181" width="8.109375" style="112" customWidth="1"/>
    <col min="7182" max="7185" width="4" style="112" customWidth="1"/>
    <col min="7186" max="7186" width="9.33203125" style="112" customWidth="1"/>
    <col min="7187" max="7424" width="10.44140625" style="112"/>
    <col min="7425" max="7427" width="4.6640625" style="112" customWidth="1"/>
    <col min="7428" max="7428" width="7.5546875" style="112" customWidth="1"/>
    <col min="7429" max="7435" width="3.44140625" style="112" customWidth="1"/>
    <col min="7436" max="7437" width="8.109375" style="112" customWidth="1"/>
    <col min="7438" max="7441" width="4" style="112" customWidth="1"/>
    <col min="7442" max="7442" width="9.33203125" style="112" customWidth="1"/>
    <col min="7443" max="7680" width="10.44140625" style="112"/>
    <col min="7681" max="7683" width="4.6640625" style="112" customWidth="1"/>
    <col min="7684" max="7684" width="7.5546875" style="112" customWidth="1"/>
    <col min="7685" max="7691" width="3.44140625" style="112" customWidth="1"/>
    <col min="7692" max="7693" width="8.109375" style="112" customWidth="1"/>
    <col min="7694" max="7697" width="4" style="112" customWidth="1"/>
    <col min="7698" max="7698" width="9.33203125" style="112" customWidth="1"/>
    <col min="7699" max="7936" width="10.44140625" style="112"/>
    <col min="7937" max="7939" width="4.6640625" style="112" customWidth="1"/>
    <col min="7940" max="7940" width="7.5546875" style="112" customWidth="1"/>
    <col min="7941" max="7947" width="3.44140625" style="112" customWidth="1"/>
    <col min="7948" max="7949" width="8.109375" style="112" customWidth="1"/>
    <col min="7950" max="7953" width="4" style="112" customWidth="1"/>
    <col min="7954" max="7954" width="9.33203125" style="112" customWidth="1"/>
    <col min="7955" max="8192" width="10.44140625" style="112"/>
    <col min="8193" max="8195" width="4.6640625" style="112" customWidth="1"/>
    <col min="8196" max="8196" width="7.5546875" style="112" customWidth="1"/>
    <col min="8197" max="8203" width="3.44140625" style="112" customWidth="1"/>
    <col min="8204" max="8205" width="8.109375" style="112" customWidth="1"/>
    <col min="8206" max="8209" width="4" style="112" customWidth="1"/>
    <col min="8210" max="8210" width="9.33203125" style="112" customWidth="1"/>
    <col min="8211" max="8448" width="10.44140625" style="112"/>
    <col min="8449" max="8451" width="4.6640625" style="112" customWidth="1"/>
    <col min="8452" max="8452" width="7.5546875" style="112" customWidth="1"/>
    <col min="8453" max="8459" width="3.44140625" style="112" customWidth="1"/>
    <col min="8460" max="8461" width="8.109375" style="112" customWidth="1"/>
    <col min="8462" max="8465" width="4" style="112" customWidth="1"/>
    <col min="8466" max="8466" width="9.33203125" style="112" customWidth="1"/>
    <col min="8467" max="8704" width="10.44140625" style="112"/>
    <col min="8705" max="8707" width="4.6640625" style="112" customWidth="1"/>
    <col min="8708" max="8708" width="7.5546875" style="112" customWidth="1"/>
    <col min="8709" max="8715" width="3.44140625" style="112" customWidth="1"/>
    <col min="8716" max="8717" width="8.109375" style="112" customWidth="1"/>
    <col min="8718" max="8721" width="4" style="112" customWidth="1"/>
    <col min="8722" max="8722" width="9.33203125" style="112" customWidth="1"/>
    <col min="8723" max="8960" width="10.44140625" style="112"/>
    <col min="8961" max="8963" width="4.6640625" style="112" customWidth="1"/>
    <col min="8964" max="8964" width="7.5546875" style="112" customWidth="1"/>
    <col min="8965" max="8971" width="3.44140625" style="112" customWidth="1"/>
    <col min="8972" max="8973" width="8.109375" style="112" customWidth="1"/>
    <col min="8974" max="8977" width="4" style="112" customWidth="1"/>
    <col min="8978" max="8978" width="9.33203125" style="112" customWidth="1"/>
    <col min="8979" max="9216" width="10.44140625" style="112"/>
    <col min="9217" max="9219" width="4.6640625" style="112" customWidth="1"/>
    <col min="9220" max="9220" width="7.5546875" style="112" customWidth="1"/>
    <col min="9221" max="9227" width="3.44140625" style="112" customWidth="1"/>
    <col min="9228" max="9229" width="8.109375" style="112" customWidth="1"/>
    <col min="9230" max="9233" width="4" style="112" customWidth="1"/>
    <col min="9234" max="9234" width="9.33203125" style="112" customWidth="1"/>
    <col min="9235" max="9472" width="10.44140625" style="112"/>
    <col min="9473" max="9475" width="4.6640625" style="112" customWidth="1"/>
    <col min="9476" max="9476" width="7.5546875" style="112" customWidth="1"/>
    <col min="9477" max="9483" width="3.44140625" style="112" customWidth="1"/>
    <col min="9484" max="9485" width="8.109375" style="112" customWidth="1"/>
    <col min="9486" max="9489" width="4" style="112" customWidth="1"/>
    <col min="9490" max="9490" width="9.33203125" style="112" customWidth="1"/>
    <col min="9491" max="9728" width="10.44140625" style="112"/>
    <col min="9729" max="9731" width="4.6640625" style="112" customWidth="1"/>
    <col min="9732" max="9732" width="7.5546875" style="112" customWidth="1"/>
    <col min="9733" max="9739" width="3.44140625" style="112" customWidth="1"/>
    <col min="9740" max="9741" width="8.109375" style="112" customWidth="1"/>
    <col min="9742" max="9745" width="4" style="112" customWidth="1"/>
    <col min="9746" max="9746" width="9.33203125" style="112" customWidth="1"/>
    <col min="9747" max="9984" width="10.44140625" style="112"/>
    <col min="9985" max="9987" width="4.6640625" style="112" customWidth="1"/>
    <col min="9988" max="9988" width="7.5546875" style="112" customWidth="1"/>
    <col min="9989" max="9995" width="3.44140625" style="112" customWidth="1"/>
    <col min="9996" max="9997" width="8.109375" style="112" customWidth="1"/>
    <col min="9998" max="10001" width="4" style="112" customWidth="1"/>
    <col min="10002" max="10002" width="9.33203125" style="112" customWidth="1"/>
    <col min="10003" max="10240" width="10.44140625" style="112"/>
    <col min="10241" max="10243" width="4.6640625" style="112" customWidth="1"/>
    <col min="10244" max="10244" width="7.5546875" style="112" customWidth="1"/>
    <col min="10245" max="10251" width="3.44140625" style="112" customWidth="1"/>
    <col min="10252" max="10253" width="8.109375" style="112" customWidth="1"/>
    <col min="10254" max="10257" width="4" style="112" customWidth="1"/>
    <col min="10258" max="10258" width="9.33203125" style="112" customWidth="1"/>
    <col min="10259" max="10496" width="10.44140625" style="112"/>
    <col min="10497" max="10499" width="4.6640625" style="112" customWidth="1"/>
    <col min="10500" max="10500" width="7.5546875" style="112" customWidth="1"/>
    <col min="10501" max="10507" width="3.44140625" style="112" customWidth="1"/>
    <col min="10508" max="10509" width="8.109375" style="112" customWidth="1"/>
    <col min="10510" max="10513" width="4" style="112" customWidth="1"/>
    <col min="10514" max="10514" width="9.33203125" style="112" customWidth="1"/>
    <col min="10515" max="10752" width="10.44140625" style="112"/>
    <col min="10753" max="10755" width="4.6640625" style="112" customWidth="1"/>
    <col min="10756" max="10756" width="7.5546875" style="112" customWidth="1"/>
    <col min="10757" max="10763" width="3.44140625" style="112" customWidth="1"/>
    <col min="10764" max="10765" width="8.109375" style="112" customWidth="1"/>
    <col min="10766" max="10769" width="4" style="112" customWidth="1"/>
    <col min="10770" max="10770" width="9.33203125" style="112" customWidth="1"/>
    <col min="10771" max="11008" width="10.44140625" style="112"/>
    <col min="11009" max="11011" width="4.6640625" style="112" customWidth="1"/>
    <col min="11012" max="11012" width="7.5546875" style="112" customWidth="1"/>
    <col min="11013" max="11019" width="3.44140625" style="112" customWidth="1"/>
    <col min="11020" max="11021" width="8.109375" style="112" customWidth="1"/>
    <col min="11022" max="11025" width="4" style="112" customWidth="1"/>
    <col min="11026" max="11026" width="9.33203125" style="112" customWidth="1"/>
    <col min="11027" max="11264" width="10.44140625" style="112"/>
    <col min="11265" max="11267" width="4.6640625" style="112" customWidth="1"/>
    <col min="11268" max="11268" width="7.5546875" style="112" customWidth="1"/>
    <col min="11269" max="11275" width="3.44140625" style="112" customWidth="1"/>
    <col min="11276" max="11277" width="8.109375" style="112" customWidth="1"/>
    <col min="11278" max="11281" width="4" style="112" customWidth="1"/>
    <col min="11282" max="11282" width="9.33203125" style="112" customWidth="1"/>
    <col min="11283" max="11520" width="10.44140625" style="112"/>
    <col min="11521" max="11523" width="4.6640625" style="112" customWidth="1"/>
    <col min="11524" max="11524" width="7.5546875" style="112" customWidth="1"/>
    <col min="11525" max="11531" width="3.44140625" style="112" customWidth="1"/>
    <col min="11532" max="11533" width="8.109375" style="112" customWidth="1"/>
    <col min="11534" max="11537" width="4" style="112" customWidth="1"/>
    <col min="11538" max="11538" width="9.33203125" style="112" customWidth="1"/>
    <col min="11539" max="11776" width="10.44140625" style="112"/>
    <col min="11777" max="11779" width="4.6640625" style="112" customWidth="1"/>
    <col min="11780" max="11780" width="7.5546875" style="112" customWidth="1"/>
    <col min="11781" max="11787" width="3.44140625" style="112" customWidth="1"/>
    <col min="11788" max="11789" width="8.109375" style="112" customWidth="1"/>
    <col min="11790" max="11793" width="4" style="112" customWidth="1"/>
    <col min="11794" max="11794" width="9.33203125" style="112" customWidth="1"/>
    <col min="11795" max="12032" width="10.44140625" style="112"/>
    <col min="12033" max="12035" width="4.6640625" style="112" customWidth="1"/>
    <col min="12036" max="12036" width="7.5546875" style="112" customWidth="1"/>
    <col min="12037" max="12043" width="3.44140625" style="112" customWidth="1"/>
    <col min="12044" max="12045" width="8.109375" style="112" customWidth="1"/>
    <col min="12046" max="12049" width="4" style="112" customWidth="1"/>
    <col min="12050" max="12050" width="9.33203125" style="112" customWidth="1"/>
    <col min="12051" max="12288" width="10.44140625" style="112"/>
    <col min="12289" max="12291" width="4.6640625" style="112" customWidth="1"/>
    <col min="12292" max="12292" width="7.5546875" style="112" customWidth="1"/>
    <col min="12293" max="12299" width="3.44140625" style="112" customWidth="1"/>
    <col min="12300" max="12301" width="8.109375" style="112" customWidth="1"/>
    <col min="12302" max="12305" width="4" style="112" customWidth="1"/>
    <col min="12306" max="12306" width="9.33203125" style="112" customWidth="1"/>
    <col min="12307" max="12544" width="10.44140625" style="112"/>
    <col min="12545" max="12547" width="4.6640625" style="112" customWidth="1"/>
    <col min="12548" max="12548" width="7.5546875" style="112" customWidth="1"/>
    <col min="12549" max="12555" width="3.44140625" style="112" customWidth="1"/>
    <col min="12556" max="12557" width="8.109375" style="112" customWidth="1"/>
    <col min="12558" max="12561" width="4" style="112" customWidth="1"/>
    <col min="12562" max="12562" width="9.33203125" style="112" customWidth="1"/>
    <col min="12563" max="12800" width="10.44140625" style="112"/>
    <col min="12801" max="12803" width="4.6640625" style="112" customWidth="1"/>
    <col min="12804" max="12804" width="7.5546875" style="112" customWidth="1"/>
    <col min="12805" max="12811" width="3.44140625" style="112" customWidth="1"/>
    <col min="12812" max="12813" width="8.109375" style="112" customWidth="1"/>
    <col min="12814" max="12817" width="4" style="112" customWidth="1"/>
    <col min="12818" max="12818" width="9.33203125" style="112" customWidth="1"/>
    <col min="12819" max="13056" width="10.44140625" style="112"/>
    <col min="13057" max="13059" width="4.6640625" style="112" customWidth="1"/>
    <col min="13060" max="13060" width="7.5546875" style="112" customWidth="1"/>
    <col min="13061" max="13067" width="3.44140625" style="112" customWidth="1"/>
    <col min="13068" max="13069" width="8.109375" style="112" customWidth="1"/>
    <col min="13070" max="13073" width="4" style="112" customWidth="1"/>
    <col min="13074" max="13074" width="9.33203125" style="112" customWidth="1"/>
    <col min="13075" max="13312" width="10.44140625" style="112"/>
    <col min="13313" max="13315" width="4.6640625" style="112" customWidth="1"/>
    <col min="13316" max="13316" width="7.5546875" style="112" customWidth="1"/>
    <col min="13317" max="13323" width="3.44140625" style="112" customWidth="1"/>
    <col min="13324" max="13325" width="8.109375" style="112" customWidth="1"/>
    <col min="13326" max="13329" width="4" style="112" customWidth="1"/>
    <col min="13330" max="13330" width="9.33203125" style="112" customWidth="1"/>
    <col min="13331" max="13568" width="10.44140625" style="112"/>
    <col min="13569" max="13571" width="4.6640625" style="112" customWidth="1"/>
    <col min="13572" max="13572" width="7.5546875" style="112" customWidth="1"/>
    <col min="13573" max="13579" width="3.44140625" style="112" customWidth="1"/>
    <col min="13580" max="13581" width="8.109375" style="112" customWidth="1"/>
    <col min="13582" max="13585" width="4" style="112" customWidth="1"/>
    <col min="13586" max="13586" width="9.33203125" style="112" customWidth="1"/>
    <col min="13587" max="13824" width="10.44140625" style="112"/>
    <col min="13825" max="13827" width="4.6640625" style="112" customWidth="1"/>
    <col min="13828" max="13828" width="7.5546875" style="112" customWidth="1"/>
    <col min="13829" max="13835" width="3.44140625" style="112" customWidth="1"/>
    <col min="13836" max="13837" width="8.109375" style="112" customWidth="1"/>
    <col min="13838" max="13841" width="4" style="112" customWidth="1"/>
    <col min="13842" max="13842" width="9.33203125" style="112" customWidth="1"/>
    <col min="13843" max="14080" width="10.44140625" style="112"/>
    <col min="14081" max="14083" width="4.6640625" style="112" customWidth="1"/>
    <col min="14084" max="14084" width="7.5546875" style="112" customWidth="1"/>
    <col min="14085" max="14091" width="3.44140625" style="112" customWidth="1"/>
    <col min="14092" max="14093" width="8.109375" style="112" customWidth="1"/>
    <col min="14094" max="14097" width="4" style="112" customWidth="1"/>
    <col min="14098" max="14098" width="9.33203125" style="112" customWidth="1"/>
    <col min="14099" max="14336" width="10.44140625" style="112"/>
    <col min="14337" max="14339" width="4.6640625" style="112" customWidth="1"/>
    <col min="14340" max="14340" width="7.5546875" style="112" customWidth="1"/>
    <col min="14341" max="14347" width="3.44140625" style="112" customWidth="1"/>
    <col min="14348" max="14349" width="8.109375" style="112" customWidth="1"/>
    <col min="14350" max="14353" width="4" style="112" customWidth="1"/>
    <col min="14354" max="14354" width="9.33203125" style="112" customWidth="1"/>
    <col min="14355" max="14592" width="10.44140625" style="112"/>
    <col min="14593" max="14595" width="4.6640625" style="112" customWidth="1"/>
    <col min="14596" max="14596" width="7.5546875" style="112" customWidth="1"/>
    <col min="14597" max="14603" width="3.44140625" style="112" customWidth="1"/>
    <col min="14604" max="14605" width="8.109375" style="112" customWidth="1"/>
    <col min="14606" max="14609" width="4" style="112" customWidth="1"/>
    <col min="14610" max="14610" width="9.33203125" style="112" customWidth="1"/>
    <col min="14611" max="14848" width="10.44140625" style="112"/>
    <col min="14849" max="14851" width="4.6640625" style="112" customWidth="1"/>
    <col min="14852" max="14852" width="7.5546875" style="112" customWidth="1"/>
    <col min="14853" max="14859" width="3.44140625" style="112" customWidth="1"/>
    <col min="14860" max="14861" width="8.109375" style="112" customWidth="1"/>
    <col min="14862" max="14865" width="4" style="112" customWidth="1"/>
    <col min="14866" max="14866" width="9.33203125" style="112" customWidth="1"/>
    <col min="14867" max="15104" width="10.44140625" style="112"/>
    <col min="15105" max="15107" width="4.6640625" style="112" customWidth="1"/>
    <col min="15108" max="15108" width="7.5546875" style="112" customWidth="1"/>
    <col min="15109" max="15115" width="3.44140625" style="112" customWidth="1"/>
    <col min="15116" max="15117" width="8.109375" style="112" customWidth="1"/>
    <col min="15118" max="15121" width="4" style="112" customWidth="1"/>
    <col min="15122" max="15122" width="9.33203125" style="112" customWidth="1"/>
    <col min="15123" max="15360" width="10.44140625" style="112"/>
    <col min="15361" max="15363" width="4.6640625" style="112" customWidth="1"/>
    <col min="15364" max="15364" width="7.5546875" style="112" customWidth="1"/>
    <col min="15365" max="15371" width="3.44140625" style="112" customWidth="1"/>
    <col min="15372" max="15373" width="8.109375" style="112" customWidth="1"/>
    <col min="15374" max="15377" width="4" style="112" customWidth="1"/>
    <col min="15378" max="15378" width="9.33203125" style="112" customWidth="1"/>
    <col min="15379" max="15616" width="10.44140625" style="112"/>
    <col min="15617" max="15619" width="4.6640625" style="112" customWidth="1"/>
    <col min="15620" max="15620" width="7.5546875" style="112" customWidth="1"/>
    <col min="15621" max="15627" width="3.44140625" style="112" customWidth="1"/>
    <col min="15628" max="15629" width="8.109375" style="112" customWidth="1"/>
    <col min="15630" max="15633" width="4" style="112" customWidth="1"/>
    <col min="15634" max="15634" width="9.33203125" style="112" customWidth="1"/>
    <col min="15635" max="15872" width="10.44140625" style="112"/>
    <col min="15873" max="15875" width="4.6640625" style="112" customWidth="1"/>
    <col min="15876" max="15876" width="7.5546875" style="112" customWidth="1"/>
    <col min="15877" max="15883" width="3.44140625" style="112" customWidth="1"/>
    <col min="15884" max="15885" width="8.109375" style="112" customWidth="1"/>
    <col min="15886" max="15889" width="4" style="112" customWidth="1"/>
    <col min="15890" max="15890" width="9.33203125" style="112" customWidth="1"/>
    <col min="15891" max="16128" width="10.44140625" style="112"/>
    <col min="16129" max="16131" width="4.6640625" style="112" customWidth="1"/>
    <col min="16132" max="16132" width="7.5546875" style="112" customWidth="1"/>
    <col min="16133" max="16139" width="3.44140625" style="112" customWidth="1"/>
    <col min="16140" max="16141" width="8.109375" style="112" customWidth="1"/>
    <col min="16142" max="16145" width="4" style="112" customWidth="1"/>
    <col min="16146" max="16146" width="9.33203125" style="112" customWidth="1"/>
    <col min="16147" max="16384" width="10.44140625" style="112"/>
  </cols>
  <sheetData>
    <row r="1" spans="1:18" s="110" customFormat="1" ht="22.5" customHeight="1" x14ac:dyDescent="0.15">
      <c r="A1" s="322" t="s">
        <v>210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</row>
    <row r="3" spans="1:18" ht="22.5" customHeight="1" x14ac:dyDescent="0.15">
      <c r="A3" s="323" t="s">
        <v>211</v>
      </c>
      <c r="B3" s="323"/>
      <c r="C3" s="111"/>
      <c r="R3" s="114" t="s">
        <v>11</v>
      </c>
    </row>
    <row r="4" spans="1:18" ht="22.5" customHeight="1" x14ac:dyDescent="0.15">
      <c r="A4" s="324" t="s">
        <v>212</v>
      </c>
      <c r="B4" s="324"/>
      <c r="C4" s="324"/>
      <c r="D4" s="325" t="s">
        <v>213</v>
      </c>
      <c r="E4" s="324" t="s">
        <v>214</v>
      </c>
      <c r="F4" s="324"/>
      <c r="G4" s="324"/>
      <c r="H4" s="324"/>
      <c r="I4" s="325" t="s">
        <v>215</v>
      </c>
      <c r="J4" s="325"/>
      <c r="K4" s="325" t="s">
        <v>216</v>
      </c>
      <c r="L4" s="325"/>
      <c r="M4" s="325" t="s">
        <v>217</v>
      </c>
      <c r="N4" s="325"/>
      <c r="O4" s="325" t="s">
        <v>218</v>
      </c>
      <c r="P4" s="325"/>
      <c r="Q4" s="325" t="s">
        <v>219</v>
      </c>
      <c r="R4" s="325"/>
    </row>
    <row r="5" spans="1:18" ht="22.5" customHeight="1" x14ac:dyDescent="0.15">
      <c r="A5" s="115" t="s">
        <v>23</v>
      </c>
      <c r="B5" s="115" t="s">
        <v>25</v>
      </c>
      <c r="C5" s="115" t="s">
        <v>24</v>
      </c>
      <c r="D5" s="325"/>
      <c r="E5" s="115" t="s">
        <v>220</v>
      </c>
      <c r="F5" s="116" t="s">
        <v>221</v>
      </c>
      <c r="G5" s="115" t="s">
        <v>222</v>
      </c>
      <c r="H5" s="115" t="s">
        <v>112</v>
      </c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1:18" ht="22.5" customHeight="1" x14ac:dyDescent="0.15">
      <c r="A6" s="328" t="s">
        <v>71</v>
      </c>
      <c r="B6" s="326" t="s">
        <v>223</v>
      </c>
      <c r="C6" s="117" t="s">
        <v>224</v>
      </c>
      <c r="D6" s="232">
        <v>136253000</v>
      </c>
      <c r="E6" s="118">
        <v>0</v>
      </c>
      <c r="F6" s="119">
        <v>0</v>
      </c>
      <c r="G6" s="118">
        <v>0</v>
      </c>
      <c r="H6" s="118">
        <v>0</v>
      </c>
      <c r="I6" s="327">
        <f t="shared" ref="I6:I19" si="0">SUM(D6,H6)</f>
        <v>136253000</v>
      </c>
      <c r="J6" s="327"/>
      <c r="K6" s="327">
        <v>136317315</v>
      </c>
      <c r="L6" s="327"/>
      <c r="M6" s="327">
        <f>SUM(K6)</f>
        <v>136317315</v>
      </c>
      <c r="N6" s="327"/>
      <c r="O6" s="327">
        <v>0</v>
      </c>
      <c r="P6" s="327"/>
      <c r="Q6" s="335">
        <f>K6-M6-O6</f>
        <v>0</v>
      </c>
      <c r="R6" s="335"/>
    </row>
    <row r="7" spans="1:18" ht="22.5" customHeight="1" x14ac:dyDescent="0.15">
      <c r="A7" s="329"/>
      <c r="B7" s="326"/>
      <c r="C7" s="117" t="s">
        <v>225</v>
      </c>
      <c r="D7" s="118">
        <v>0</v>
      </c>
      <c r="E7" s="118">
        <v>0</v>
      </c>
      <c r="F7" s="119">
        <v>0</v>
      </c>
      <c r="G7" s="118">
        <v>0</v>
      </c>
      <c r="H7" s="118">
        <v>0</v>
      </c>
      <c r="I7" s="327">
        <f t="shared" si="0"/>
        <v>0</v>
      </c>
      <c r="J7" s="327"/>
      <c r="K7" s="327">
        <v>0</v>
      </c>
      <c r="L7" s="327"/>
      <c r="M7" s="327">
        <v>0</v>
      </c>
      <c r="N7" s="327"/>
      <c r="O7" s="327">
        <v>0</v>
      </c>
      <c r="P7" s="327"/>
      <c r="Q7" s="331">
        <f t="shared" ref="Q7:Q19" si="1">K7-M7-O7</f>
        <v>0</v>
      </c>
      <c r="R7" s="332"/>
    </row>
    <row r="8" spans="1:18" ht="22.5" customHeight="1" x14ac:dyDescent="0.15">
      <c r="A8" s="329"/>
      <c r="B8" s="326"/>
      <c r="C8" s="117" t="s">
        <v>226</v>
      </c>
      <c r="D8" s="118">
        <v>0</v>
      </c>
      <c r="E8" s="118">
        <v>0</v>
      </c>
      <c r="F8" s="119">
        <v>0</v>
      </c>
      <c r="G8" s="118">
        <v>0</v>
      </c>
      <c r="H8" s="118">
        <v>0</v>
      </c>
      <c r="I8" s="327">
        <f t="shared" si="0"/>
        <v>0</v>
      </c>
      <c r="J8" s="327"/>
      <c r="K8" s="327">
        <v>0</v>
      </c>
      <c r="L8" s="327"/>
      <c r="M8" s="327">
        <v>0</v>
      </c>
      <c r="N8" s="327"/>
      <c r="O8" s="327">
        <v>0</v>
      </c>
      <c r="P8" s="327"/>
      <c r="Q8" s="331">
        <f t="shared" si="1"/>
        <v>0</v>
      </c>
      <c r="R8" s="332"/>
    </row>
    <row r="9" spans="1:18" ht="22.5" customHeight="1" x14ac:dyDescent="0.15">
      <c r="A9" s="330"/>
      <c r="B9" s="231" t="s">
        <v>323</v>
      </c>
      <c r="C9" s="231" t="s">
        <v>324</v>
      </c>
      <c r="D9" s="232">
        <v>12000000</v>
      </c>
      <c r="E9" s="232">
        <v>0</v>
      </c>
      <c r="F9" s="119">
        <v>0</v>
      </c>
      <c r="G9" s="232">
        <v>0</v>
      </c>
      <c r="H9" s="232">
        <v>0</v>
      </c>
      <c r="I9" s="327">
        <f t="shared" ref="I9" si="2">SUM(D9,H9)</f>
        <v>12000000</v>
      </c>
      <c r="J9" s="327"/>
      <c r="K9" s="327">
        <v>12000000</v>
      </c>
      <c r="L9" s="327"/>
      <c r="M9" s="327">
        <v>12000000</v>
      </c>
      <c r="N9" s="327"/>
      <c r="O9" s="327">
        <v>0</v>
      </c>
      <c r="P9" s="327"/>
      <c r="Q9" s="331">
        <f t="shared" ref="Q9" si="3">K9-M9-O9</f>
        <v>0</v>
      </c>
      <c r="R9" s="332"/>
    </row>
    <row r="10" spans="1:18" ht="22.5" customHeight="1" x14ac:dyDescent="0.15">
      <c r="A10" s="117" t="s">
        <v>227</v>
      </c>
      <c r="B10" s="117" t="s">
        <v>228</v>
      </c>
      <c r="C10" s="117" t="s">
        <v>229</v>
      </c>
      <c r="D10" s="118">
        <v>0</v>
      </c>
      <c r="E10" s="118">
        <v>0</v>
      </c>
      <c r="F10" s="119">
        <v>0</v>
      </c>
      <c r="G10" s="118">
        <v>0</v>
      </c>
      <c r="H10" s="118">
        <v>0</v>
      </c>
      <c r="I10" s="327">
        <f t="shared" si="0"/>
        <v>0</v>
      </c>
      <c r="J10" s="327"/>
      <c r="K10" s="333">
        <v>0</v>
      </c>
      <c r="L10" s="334"/>
      <c r="M10" s="333">
        <v>0</v>
      </c>
      <c r="N10" s="334"/>
      <c r="O10" s="333">
        <v>0</v>
      </c>
      <c r="P10" s="334"/>
      <c r="Q10" s="331">
        <f t="shared" si="1"/>
        <v>0</v>
      </c>
      <c r="R10" s="332"/>
    </row>
    <row r="11" spans="1:18" ht="22.5" customHeight="1" x14ac:dyDescent="0.15">
      <c r="A11" s="328" t="s">
        <v>46</v>
      </c>
      <c r="B11" s="328" t="s">
        <v>230</v>
      </c>
      <c r="C11" s="117" t="s">
        <v>231</v>
      </c>
      <c r="D11" s="118">
        <v>291000</v>
      </c>
      <c r="E11" s="118">
        <v>0</v>
      </c>
      <c r="F11" s="119">
        <v>0</v>
      </c>
      <c r="G11" s="118">
        <v>0</v>
      </c>
      <c r="H11" s="118">
        <v>0</v>
      </c>
      <c r="I11" s="327">
        <f t="shared" si="0"/>
        <v>291000</v>
      </c>
      <c r="J11" s="327"/>
      <c r="K11" s="327">
        <v>290055</v>
      </c>
      <c r="L11" s="327"/>
      <c r="M11" s="327">
        <f>SUM(K11)</f>
        <v>290055</v>
      </c>
      <c r="N11" s="327"/>
      <c r="O11" s="327">
        <v>0</v>
      </c>
      <c r="P11" s="327"/>
      <c r="Q11" s="331">
        <f t="shared" si="1"/>
        <v>0</v>
      </c>
      <c r="R11" s="332"/>
    </row>
    <row r="12" spans="1:18" ht="22.5" customHeight="1" x14ac:dyDescent="0.15">
      <c r="A12" s="330"/>
      <c r="B12" s="330"/>
      <c r="C12" s="117" t="s">
        <v>232</v>
      </c>
      <c r="D12" s="118">
        <v>100000000</v>
      </c>
      <c r="E12" s="118"/>
      <c r="F12" s="119"/>
      <c r="G12" s="118"/>
      <c r="H12" s="118"/>
      <c r="I12" s="327">
        <f t="shared" si="0"/>
        <v>100000000</v>
      </c>
      <c r="J12" s="327"/>
      <c r="K12" s="327">
        <f>SUM(D12)</f>
        <v>100000000</v>
      </c>
      <c r="L12" s="327"/>
      <c r="M12" s="327">
        <f>SUM(K12)</f>
        <v>100000000</v>
      </c>
      <c r="N12" s="327"/>
      <c r="O12" s="327">
        <v>0</v>
      </c>
      <c r="P12" s="327"/>
      <c r="Q12" s="331">
        <f>K12-M12-O12</f>
        <v>0</v>
      </c>
      <c r="R12" s="332"/>
    </row>
    <row r="13" spans="1:18" ht="22.5" customHeight="1" x14ac:dyDescent="0.15">
      <c r="A13" s="117" t="s">
        <v>9</v>
      </c>
      <c r="B13" s="120" t="s">
        <v>233</v>
      </c>
      <c r="C13" s="117" t="s">
        <v>233</v>
      </c>
      <c r="D13" s="118">
        <v>0</v>
      </c>
      <c r="E13" s="118">
        <v>0</v>
      </c>
      <c r="F13" s="119">
        <v>0</v>
      </c>
      <c r="G13" s="118">
        <v>0</v>
      </c>
      <c r="H13" s="118">
        <v>0</v>
      </c>
      <c r="I13" s="327">
        <f t="shared" si="0"/>
        <v>0</v>
      </c>
      <c r="J13" s="327"/>
      <c r="K13" s="327">
        <f>SUM(D13)</f>
        <v>0</v>
      </c>
      <c r="L13" s="327"/>
      <c r="M13" s="333">
        <f>SUM(K13)</f>
        <v>0</v>
      </c>
      <c r="N13" s="334"/>
      <c r="O13" s="327">
        <v>0</v>
      </c>
      <c r="P13" s="327"/>
      <c r="Q13" s="331">
        <f t="shared" si="1"/>
        <v>0</v>
      </c>
      <c r="R13" s="332"/>
    </row>
    <row r="14" spans="1:18" ht="22.5" customHeight="1" x14ac:dyDescent="0.15">
      <c r="A14" s="120" t="s">
        <v>7</v>
      </c>
      <c r="B14" s="120" t="s">
        <v>234</v>
      </c>
      <c r="C14" s="117" t="s">
        <v>235</v>
      </c>
      <c r="D14" s="118">
        <v>0</v>
      </c>
      <c r="E14" s="118">
        <v>0</v>
      </c>
      <c r="F14" s="119">
        <v>0</v>
      </c>
      <c r="G14" s="118">
        <v>0</v>
      </c>
      <c r="H14" s="118">
        <v>0</v>
      </c>
      <c r="I14" s="327">
        <f t="shared" si="0"/>
        <v>0</v>
      </c>
      <c r="J14" s="327"/>
      <c r="K14" s="327">
        <f>SUM(D14)</f>
        <v>0</v>
      </c>
      <c r="L14" s="327"/>
      <c r="M14" s="333">
        <v>0</v>
      </c>
      <c r="N14" s="334"/>
      <c r="O14" s="327">
        <v>0</v>
      </c>
      <c r="P14" s="327"/>
      <c r="Q14" s="331">
        <f t="shared" si="1"/>
        <v>0</v>
      </c>
      <c r="R14" s="332"/>
    </row>
    <row r="15" spans="1:18" ht="22.5" customHeight="1" x14ac:dyDescent="0.15">
      <c r="A15" s="342" t="s">
        <v>70</v>
      </c>
      <c r="B15" s="343" t="s">
        <v>236</v>
      </c>
      <c r="C15" s="117" t="s">
        <v>27</v>
      </c>
      <c r="D15" s="118">
        <v>1194000</v>
      </c>
      <c r="E15" s="118">
        <v>0</v>
      </c>
      <c r="F15" s="119">
        <v>0</v>
      </c>
      <c r="G15" s="118">
        <v>0</v>
      </c>
      <c r="H15" s="118">
        <v>0</v>
      </c>
      <c r="I15" s="327">
        <f t="shared" ref="I15" si="4">SUM(D15,H15)</f>
        <v>1194000</v>
      </c>
      <c r="J15" s="327"/>
      <c r="K15" s="327">
        <v>1302150</v>
      </c>
      <c r="L15" s="327"/>
      <c r="M15" s="333">
        <f>SUM(K15)</f>
        <v>1302150</v>
      </c>
      <c r="N15" s="334"/>
      <c r="O15" s="327">
        <v>0</v>
      </c>
      <c r="P15" s="327"/>
      <c r="Q15" s="331">
        <f t="shared" si="1"/>
        <v>0</v>
      </c>
      <c r="R15" s="332"/>
    </row>
    <row r="16" spans="1:18" ht="22.5" customHeight="1" x14ac:dyDescent="0.15">
      <c r="A16" s="342"/>
      <c r="B16" s="343"/>
      <c r="C16" s="117" t="s">
        <v>237</v>
      </c>
      <c r="D16" s="118">
        <v>0</v>
      </c>
      <c r="E16" s="118">
        <v>0</v>
      </c>
      <c r="F16" s="119">
        <v>0</v>
      </c>
      <c r="G16" s="118">
        <v>0</v>
      </c>
      <c r="H16" s="118">
        <v>0</v>
      </c>
      <c r="I16" s="327">
        <f t="shared" si="0"/>
        <v>0</v>
      </c>
      <c r="J16" s="327"/>
      <c r="K16" s="327">
        <f>SUM(D16)</f>
        <v>0</v>
      </c>
      <c r="L16" s="327"/>
      <c r="M16" s="333">
        <v>0</v>
      </c>
      <c r="N16" s="334"/>
      <c r="O16" s="327">
        <v>0</v>
      </c>
      <c r="P16" s="327"/>
      <c r="Q16" s="331">
        <f t="shared" si="1"/>
        <v>0</v>
      </c>
      <c r="R16" s="332"/>
    </row>
    <row r="17" spans="1:18" ht="22.5" customHeight="1" x14ac:dyDescent="0.15">
      <c r="A17" s="342"/>
      <c r="B17" s="343"/>
      <c r="C17" s="117" t="s">
        <v>238</v>
      </c>
      <c r="D17" s="118">
        <v>0</v>
      </c>
      <c r="E17" s="118">
        <v>0</v>
      </c>
      <c r="F17" s="119">
        <v>0</v>
      </c>
      <c r="G17" s="118">
        <v>0</v>
      </c>
      <c r="H17" s="118">
        <v>0</v>
      </c>
      <c r="I17" s="327">
        <f t="shared" si="0"/>
        <v>0</v>
      </c>
      <c r="J17" s="327"/>
      <c r="K17" s="327">
        <f>SUM(D17)</f>
        <v>0</v>
      </c>
      <c r="L17" s="327"/>
      <c r="M17" s="333">
        <v>0</v>
      </c>
      <c r="N17" s="334"/>
      <c r="O17" s="327">
        <v>0</v>
      </c>
      <c r="P17" s="327"/>
      <c r="Q17" s="331">
        <f t="shared" si="1"/>
        <v>0</v>
      </c>
      <c r="R17" s="332"/>
    </row>
    <row r="18" spans="1:18" ht="22.5" customHeight="1" x14ac:dyDescent="0.15">
      <c r="A18" s="342"/>
      <c r="B18" s="117" t="s">
        <v>239</v>
      </c>
      <c r="C18" s="117" t="s">
        <v>29</v>
      </c>
      <c r="D18" s="118">
        <v>19000</v>
      </c>
      <c r="E18" s="118">
        <v>0</v>
      </c>
      <c r="F18" s="119">
        <v>0</v>
      </c>
      <c r="G18" s="118">
        <v>0</v>
      </c>
      <c r="H18" s="118">
        <v>0</v>
      </c>
      <c r="I18" s="327">
        <f t="shared" si="0"/>
        <v>19000</v>
      </c>
      <c r="J18" s="327"/>
      <c r="K18" s="327">
        <v>37790</v>
      </c>
      <c r="L18" s="327"/>
      <c r="M18" s="333">
        <f>SUM(K18)</f>
        <v>37790</v>
      </c>
      <c r="N18" s="334"/>
      <c r="O18" s="327">
        <v>0</v>
      </c>
      <c r="P18" s="327"/>
      <c r="Q18" s="331">
        <f t="shared" si="1"/>
        <v>0</v>
      </c>
      <c r="R18" s="332"/>
    </row>
    <row r="19" spans="1:18" ht="22.5" customHeight="1" x14ac:dyDescent="0.15">
      <c r="A19" s="342"/>
      <c r="B19" s="117" t="s">
        <v>240</v>
      </c>
      <c r="C19" s="117" t="s">
        <v>241</v>
      </c>
      <c r="D19" s="118">
        <v>0</v>
      </c>
      <c r="E19" s="118">
        <v>0</v>
      </c>
      <c r="F19" s="119">
        <v>0</v>
      </c>
      <c r="G19" s="118">
        <v>0</v>
      </c>
      <c r="H19" s="118">
        <v>0</v>
      </c>
      <c r="I19" s="327">
        <f t="shared" si="0"/>
        <v>0</v>
      </c>
      <c r="J19" s="327"/>
      <c r="K19" s="327">
        <f>SUM(D19)</f>
        <v>0</v>
      </c>
      <c r="L19" s="327"/>
      <c r="M19" s="333">
        <v>0</v>
      </c>
      <c r="N19" s="334"/>
      <c r="O19" s="327">
        <v>0</v>
      </c>
      <c r="P19" s="327"/>
      <c r="Q19" s="331">
        <f t="shared" si="1"/>
        <v>0</v>
      </c>
      <c r="R19" s="332"/>
    </row>
    <row r="20" spans="1:18" ht="22.5" customHeight="1" x14ac:dyDescent="0.15">
      <c r="A20" s="327" t="s">
        <v>42</v>
      </c>
      <c r="B20" s="327"/>
      <c r="C20" s="327"/>
      <c r="D20" s="118">
        <f>SUM(D6:D19)</f>
        <v>249757000</v>
      </c>
      <c r="E20" s="118">
        <f>SUM(E6:E19)</f>
        <v>0</v>
      </c>
      <c r="F20" s="118">
        <f>SUM(F6:F19)</f>
        <v>0</v>
      </c>
      <c r="G20" s="118">
        <f>SUM(G6:G19)</f>
        <v>0</v>
      </c>
      <c r="H20" s="118">
        <f>SUM(H6:H19)</f>
        <v>0</v>
      </c>
      <c r="I20" s="327">
        <f>SUM(I6:J19)</f>
        <v>249757000</v>
      </c>
      <c r="J20" s="327"/>
      <c r="K20" s="327">
        <f>SUM(K6:L19)</f>
        <v>249947310</v>
      </c>
      <c r="L20" s="327"/>
      <c r="M20" s="327">
        <f>SUM(M6:N19)</f>
        <v>249947310</v>
      </c>
      <c r="N20" s="327"/>
      <c r="O20" s="327">
        <f>SUM(O6:O19)</f>
        <v>0</v>
      </c>
      <c r="P20" s="327"/>
      <c r="Q20" s="333">
        <f>SUM(Q6:Q19)</f>
        <v>0</v>
      </c>
      <c r="R20" s="334"/>
    </row>
    <row r="21" spans="1:18" ht="22.5" customHeight="1" x14ac:dyDescent="0.1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12"/>
    </row>
    <row r="22" spans="1:18" ht="22.5" customHeight="1" x14ac:dyDescent="0.1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12"/>
    </row>
    <row r="23" spans="1:18" ht="22.5" customHeight="1" x14ac:dyDescent="0.1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12"/>
    </row>
    <row r="24" spans="1:18" ht="22.5" customHeight="1" x14ac:dyDescent="0.1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12"/>
    </row>
    <row r="25" spans="1:18" ht="22.5" customHeight="1" x14ac:dyDescent="0.1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12"/>
    </row>
    <row r="26" spans="1:18" ht="22.5" customHeight="1" x14ac:dyDescent="0.1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12"/>
    </row>
    <row r="27" spans="1:18" ht="22.5" customHeight="1" x14ac:dyDescent="0.1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12"/>
    </row>
    <row r="28" spans="1:18" ht="22.5" customHeight="1" x14ac:dyDescent="0.1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12"/>
    </row>
    <row r="29" spans="1:18" ht="22.5" customHeight="1" x14ac:dyDescent="0.1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12"/>
    </row>
    <row r="30" spans="1:18" ht="22.5" customHeight="1" x14ac:dyDescent="0.1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12"/>
    </row>
    <row r="31" spans="1:18" ht="22.5" customHeight="1" x14ac:dyDescent="0.1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12"/>
    </row>
    <row r="32" spans="1:18" ht="22.5" customHeight="1" x14ac:dyDescent="0.1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12"/>
    </row>
    <row r="33" spans="1:18" ht="22.5" customHeight="1" x14ac:dyDescent="0.1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12"/>
    </row>
    <row r="34" spans="1:18" ht="22.5" customHeight="1" x14ac:dyDescent="0.15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12"/>
    </row>
    <row r="35" spans="1:18" ht="22.5" customHeight="1" x14ac:dyDescent="0.15">
      <c r="A35" s="323" t="s">
        <v>242</v>
      </c>
      <c r="B35" s="323"/>
      <c r="C35" s="111"/>
      <c r="R35" s="122" t="s">
        <v>11</v>
      </c>
    </row>
    <row r="36" spans="1:18" ht="22.5" customHeight="1" x14ac:dyDescent="0.2">
      <c r="A36" s="336" t="s">
        <v>212</v>
      </c>
      <c r="B36" s="347"/>
      <c r="C36" s="347"/>
      <c r="D36" s="325" t="s">
        <v>243</v>
      </c>
      <c r="E36" s="336" t="s">
        <v>244</v>
      </c>
      <c r="F36" s="336"/>
      <c r="G36" s="336"/>
      <c r="H36" s="336"/>
      <c r="I36" s="336"/>
      <c r="J36" s="336"/>
      <c r="K36" s="336"/>
      <c r="L36" s="337" t="s">
        <v>215</v>
      </c>
      <c r="M36" s="337" t="s">
        <v>245</v>
      </c>
      <c r="N36" s="338" t="s">
        <v>246</v>
      </c>
      <c r="O36" s="338"/>
      <c r="P36" s="338"/>
      <c r="Q36" s="338"/>
      <c r="R36" s="339" t="s">
        <v>247</v>
      </c>
    </row>
    <row r="37" spans="1:18" ht="22.5" customHeight="1" x14ac:dyDescent="0.15">
      <c r="A37" s="123" t="s">
        <v>23</v>
      </c>
      <c r="B37" s="123" t="s">
        <v>25</v>
      </c>
      <c r="C37" s="123" t="s">
        <v>24</v>
      </c>
      <c r="D37" s="324"/>
      <c r="E37" s="124" t="s">
        <v>220</v>
      </c>
      <c r="F37" s="124" t="s">
        <v>221</v>
      </c>
      <c r="G37" s="124" t="s">
        <v>222</v>
      </c>
      <c r="H37" s="124" t="s">
        <v>248</v>
      </c>
      <c r="I37" s="124" t="s">
        <v>249</v>
      </c>
      <c r="J37" s="124" t="s">
        <v>190</v>
      </c>
      <c r="K37" s="124" t="s">
        <v>112</v>
      </c>
      <c r="L37" s="337"/>
      <c r="M37" s="337"/>
      <c r="N37" s="125" t="s">
        <v>250</v>
      </c>
      <c r="O37" s="125" t="s">
        <v>251</v>
      </c>
      <c r="P37" s="125" t="s">
        <v>252</v>
      </c>
      <c r="Q37" s="125" t="s">
        <v>112</v>
      </c>
      <c r="R37" s="339"/>
    </row>
    <row r="38" spans="1:18" ht="22.5" customHeight="1" x14ac:dyDescent="0.15">
      <c r="A38" s="126" t="s">
        <v>38</v>
      </c>
      <c r="B38" s="127" t="s">
        <v>253</v>
      </c>
      <c r="C38" s="127" t="s">
        <v>254</v>
      </c>
      <c r="D38" s="118">
        <v>2000000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18">
        <f>SUM(E38:J38)</f>
        <v>0</v>
      </c>
      <c r="L38" s="118">
        <f>SUM(D38)</f>
        <v>2000000</v>
      </c>
      <c r="M38" s="118">
        <v>1000000</v>
      </c>
      <c r="N38" s="128">
        <v>0</v>
      </c>
      <c r="O38" s="128">
        <v>0</v>
      </c>
      <c r="P38" s="128">
        <v>0</v>
      </c>
      <c r="Q38" s="128">
        <f>SUM(N38:P38)</f>
        <v>0</v>
      </c>
      <c r="R38" s="118">
        <f t="shared" ref="R38:R54" si="5">L38-M38-Q38</f>
        <v>1000000</v>
      </c>
    </row>
    <row r="39" spans="1:18" ht="22.5" customHeight="1" x14ac:dyDescent="0.15">
      <c r="A39" s="344" t="s">
        <v>255</v>
      </c>
      <c r="B39" s="341" t="s">
        <v>256</v>
      </c>
      <c r="C39" s="127" t="s">
        <v>257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0</v>
      </c>
      <c r="J39" s="118">
        <v>0</v>
      </c>
      <c r="K39" s="118">
        <f>SUM(E39:J39)</f>
        <v>0</v>
      </c>
      <c r="L39" s="118">
        <v>0</v>
      </c>
      <c r="M39" s="118">
        <v>0</v>
      </c>
      <c r="N39" s="128">
        <v>0</v>
      </c>
      <c r="O39" s="128">
        <v>0</v>
      </c>
      <c r="P39" s="128">
        <v>0</v>
      </c>
      <c r="Q39" s="128">
        <f>SUM(N39:P39)</f>
        <v>0</v>
      </c>
      <c r="R39" s="118">
        <f t="shared" si="5"/>
        <v>0</v>
      </c>
    </row>
    <row r="40" spans="1:18" ht="22.5" customHeight="1" x14ac:dyDescent="0.15">
      <c r="A40" s="345"/>
      <c r="B40" s="341"/>
      <c r="C40" s="127" t="s">
        <v>258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f>SUM(E40:J40)</f>
        <v>0</v>
      </c>
      <c r="L40" s="118">
        <v>0</v>
      </c>
      <c r="M40" s="118">
        <v>0</v>
      </c>
      <c r="N40" s="128">
        <v>0</v>
      </c>
      <c r="O40" s="128">
        <v>0</v>
      </c>
      <c r="P40" s="128">
        <v>0</v>
      </c>
      <c r="Q40" s="128">
        <f>SUM(N40:P40)</f>
        <v>0</v>
      </c>
      <c r="R40" s="118">
        <f t="shared" si="5"/>
        <v>0</v>
      </c>
    </row>
    <row r="41" spans="1:18" ht="22.5" customHeight="1" x14ac:dyDescent="0.15">
      <c r="A41" s="345"/>
      <c r="B41" s="341"/>
      <c r="C41" s="127" t="s">
        <v>259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f>SUM(E41:J41)</f>
        <v>0</v>
      </c>
      <c r="L41" s="118">
        <v>0</v>
      </c>
      <c r="M41" s="118">
        <v>0</v>
      </c>
      <c r="N41" s="128">
        <v>0</v>
      </c>
      <c r="O41" s="128">
        <v>0</v>
      </c>
      <c r="P41" s="128">
        <v>0</v>
      </c>
      <c r="Q41" s="128">
        <f>SUM(N41:P41)</f>
        <v>0</v>
      </c>
      <c r="R41" s="118">
        <f t="shared" si="5"/>
        <v>0</v>
      </c>
    </row>
    <row r="42" spans="1:18" ht="22.5" customHeight="1" x14ac:dyDescent="0.15">
      <c r="A42" s="346"/>
      <c r="B42" s="127" t="s">
        <v>260</v>
      </c>
      <c r="C42" s="127" t="s">
        <v>261</v>
      </c>
      <c r="D42" s="118">
        <v>6025000</v>
      </c>
      <c r="E42" s="118"/>
      <c r="F42" s="118"/>
      <c r="G42" s="118"/>
      <c r="H42" s="118"/>
      <c r="I42" s="118"/>
      <c r="J42" s="118"/>
      <c r="K42" s="118"/>
      <c r="L42" s="118">
        <f t="shared" ref="L42:L53" si="6">SUM(D42)</f>
        <v>6025000</v>
      </c>
      <c r="M42" s="118">
        <v>4454040</v>
      </c>
      <c r="N42" s="128"/>
      <c r="O42" s="128"/>
      <c r="P42" s="128"/>
      <c r="Q42" s="128"/>
      <c r="R42" s="118">
        <f t="shared" si="5"/>
        <v>1570960</v>
      </c>
    </row>
    <row r="43" spans="1:18" ht="22.5" customHeight="1" x14ac:dyDescent="0.15">
      <c r="A43" s="340" t="s">
        <v>49</v>
      </c>
      <c r="B43" s="341" t="s">
        <v>262</v>
      </c>
      <c r="C43" s="127" t="s">
        <v>262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f>SUM(E43:J43)</f>
        <v>0</v>
      </c>
      <c r="L43" s="118">
        <f t="shared" si="6"/>
        <v>0</v>
      </c>
      <c r="M43" s="118">
        <v>0</v>
      </c>
      <c r="N43" s="128">
        <v>0</v>
      </c>
      <c r="O43" s="128">
        <v>0</v>
      </c>
      <c r="P43" s="128">
        <v>0</v>
      </c>
      <c r="Q43" s="128">
        <f>SUM(N43:P43)</f>
        <v>0</v>
      </c>
      <c r="R43" s="118">
        <f t="shared" si="5"/>
        <v>0</v>
      </c>
    </row>
    <row r="44" spans="1:18" ht="22.5" customHeight="1" x14ac:dyDescent="0.15">
      <c r="A44" s="340"/>
      <c r="B44" s="341"/>
      <c r="C44" s="127" t="s">
        <v>263</v>
      </c>
      <c r="D44" s="118">
        <v>300000000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f>SUM(E44:J44)</f>
        <v>0</v>
      </c>
      <c r="L44" s="118">
        <f t="shared" si="6"/>
        <v>300000000</v>
      </c>
      <c r="M44" s="118">
        <v>200000000</v>
      </c>
      <c r="N44" s="128">
        <v>0</v>
      </c>
      <c r="O44" s="128">
        <v>0</v>
      </c>
      <c r="P44" s="128">
        <v>0</v>
      </c>
      <c r="Q44" s="128">
        <f>SUM(N44:P44)</f>
        <v>0</v>
      </c>
      <c r="R44" s="118">
        <f t="shared" si="5"/>
        <v>100000000</v>
      </c>
    </row>
    <row r="45" spans="1:18" ht="22.5" customHeight="1" x14ac:dyDescent="0.15">
      <c r="A45" s="340"/>
      <c r="B45" s="341" t="s">
        <v>264</v>
      </c>
      <c r="C45" s="127" t="s">
        <v>265</v>
      </c>
      <c r="D45" s="118">
        <v>32258000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f>SUM(E45:J45)</f>
        <v>0</v>
      </c>
      <c r="L45" s="118">
        <f t="shared" si="6"/>
        <v>32258000</v>
      </c>
      <c r="M45" s="118">
        <v>33508390</v>
      </c>
      <c r="N45" s="128">
        <v>0</v>
      </c>
      <c r="O45" s="128">
        <v>0</v>
      </c>
      <c r="P45" s="128">
        <v>0</v>
      </c>
      <c r="Q45" s="128">
        <f>SUM(N45:P45)</f>
        <v>0</v>
      </c>
      <c r="R45" s="118">
        <f t="shared" si="5"/>
        <v>-1250390</v>
      </c>
    </row>
    <row r="46" spans="1:18" ht="22.5" customHeight="1" x14ac:dyDescent="0.15">
      <c r="A46" s="340"/>
      <c r="B46" s="341"/>
      <c r="C46" s="127" t="s">
        <v>266</v>
      </c>
      <c r="D46" s="118">
        <v>0</v>
      </c>
      <c r="E46" s="118"/>
      <c r="F46" s="118"/>
      <c r="G46" s="118"/>
      <c r="H46" s="118"/>
      <c r="I46" s="118"/>
      <c r="J46" s="118"/>
      <c r="K46" s="118"/>
      <c r="L46" s="118">
        <f t="shared" si="6"/>
        <v>0</v>
      </c>
      <c r="M46" s="118">
        <v>0</v>
      </c>
      <c r="N46" s="128"/>
      <c r="O46" s="128"/>
      <c r="P46" s="128"/>
      <c r="Q46" s="128"/>
      <c r="R46" s="118">
        <f t="shared" si="5"/>
        <v>0</v>
      </c>
    </row>
    <row r="47" spans="1:18" ht="22.5" customHeight="1" x14ac:dyDescent="0.15">
      <c r="A47" s="340" t="s">
        <v>66</v>
      </c>
      <c r="B47" s="341" t="s">
        <v>267</v>
      </c>
      <c r="C47" s="127" t="s">
        <v>268</v>
      </c>
      <c r="D47" s="118">
        <v>40430000</v>
      </c>
      <c r="E47" s="118">
        <v>0</v>
      </c>
      <c r="F47" s="118">
        <v>0</v>
      </c>
      <c r="G47" s="118">
        <v>0</v>
      </c>
      <c r="H47" s="118">
        <v>0</v>
      </c>
      <c r="I47" s="118">
        <v>0</v>
      </c>
      <c r="J47" s="118">
        <v>0</v>
      </c>
      <c r="K47" s="118">
        <f>SUM(E47:J47)</f>
        <v>0</v>
      </c>
      <c r="L47" s="118">
        <f t="shared" si="6"/>
        <v>40430000</v>
      </c>
      <c r="M47" s="118">
        <v>41601800</v>
      </c>
      <c r="N47" s="128">
        <v>0</v>
      </c>
      <c r="O47" s="128">
        <v>0</v>
      </c>
      <c r="P47" s="128">
        <v>0</v>
      </c>
      <c r="Q47" s="128">
        <f>SUM(N47:P47)</f>
        <v>0</v>
      </c>
      <c r="R47" s="118">
        <f t="shared" si="5"/>
        <v>-1171800</v>
      </c>
    </row>
    <row r="48" spans="1:18" ht="22.5" customHeight="1" x14ac:dyDescent="0.15">
      <c r="A48" s="340"/>
      <c r="B48" s="341"/>
      <c r="C48" s="127" t="s">
        <v>269</v>
      </c>
      <c r="D48" s="118">
        <v>40430000</v>
      </c>
      <c r="E48" s="118"/>
      <c r="F48" s="118"/>
      <c r="G48" s="118"/>
      <c r="H48" s="118"/>
      <c r="I48" s="118"/>
      <c r="J48" s="118"/>
      <c r="K48" s="118"/>
      <c r="L48" s="118">
        <f t="shared" si="6"/>
        <v>40430000</v>
      </c>
      <c r="M48" s="118">
        <v>41601800</v>
      </c>
      <c r="N48" s="128"/>
      <c r="O48" s="128"/>
      <c r="P48" s="128"/>
      <c r="Q48" s="128"/>
      <c r="R48" s="118">
        <f t="shared" si="5"/>
        <v>-1171800</v>
      </c>
    </row>
    <row r="49" spans="1:18" ht="22.5" customHeight="1" x14ac:dyDescent="0.15">
      <c r="A49" s="340"/>
      <c r="B49" s="341"/>
      <c r="C49" s="127" t="s">
        <v>270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118">
        <f>SUM(E49:J49)</f>
        <v>0</v>
      </c>
      <c r="L49" s="118">
        <f t="shared" si="6"/>
        <v>0</v>
      </c>
      <c r="M49" s="118">
        <v>0</v>
      </c>
      <c r="N49" s="128">
        <v>0</v>
      </c>
      <c r="O49" s="128">
        <v>0</v>
      </c>
      <c r="P49" s="128">
        <v>0</v>
      </c>
      <c r="Q49" s="128">
        <f>SUM(N49:P49)</f>
        <v>0</v>
      </c>
      <c r="R49" s="118">
        <f t="shared" si="5"/>
        <v>0</v>
      </c>
    </row>
    <row r="50" spans="1:18" ht="22.5" customHeight="1" x14ac:dyDescent="0.15">
      <c r="A50" s="340" t="s">
        <v>271</v>
      </c>
      <c r="B50" s="341" t="s">
        <v>272</v>
      </c>
      <c r="C50" s="127" t="s">
        <v>273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f>SUM(E50:J50)</f>
        <v>0</v>
      </c>
      <c r="L50" s="118">
        <f t="shared" si="6"/>
        <v>0</v>
      </c>
      <c r="M50" s="118">
        <v>0</v>
      </c>
      <c r="N50" s="128">
        <v>0</v>
      </c>
      <c r="O50" s="128">
        <v>0</v>
      </c>
      <c r="P50" s="128">
        <v>0</v>
      </c>
      <c r="Q50" s="128">
        <f>SUM(N50:P50)</f>
        <v>0</v>
      </c>
      <c r="R50" s="118">
        <f t="shared" si="5"/>
        <v>0</v>
      </c>
    </row>
    <row r="51" spans="1:18" ht="22.5" customHeight="1" x14ac:dyDescent="0.15">
      <c r="A51" s="340"/>
      <c r="B51" s="341"/>
      <c r="C51" s="127" t="s">
        <v>274</v>
      </c>
      <c r="D51" s="118">
        <v>0</v>
      </c>
      <c r="E51" s="118">
        <v>0</v>
      </c>
      <c r="F51" s="118">
        <v>0</v>
      </c>
      <c r="G51" s="118">
        <v>0</v>
      </c>
      <c r="H51" s="118">
        <v>0</v>
      </c>
      <c r="I51" s="118">
        <v>0</v>
      </c>
      <c r="J51" s="118">
        <v>0</v>
      </c>
      <c r="K51" s="118">
        <f>SUM(E51:J51)</f>
        <v>0</v>
      </c>
      <c r="L51" s="118">
        <f t="shared" si="6"/>
        <v>0</v>
      </c>
      <c r="M51" s="118">
        <v>0</v>
      </c>
      <c r="N51" s="128">
        <v>0</v>
      </c>
      <c r="O51" s="128">
        <v>0</v>
      </c>
      <c r="P51" s="128">
        <v>0</v>
      </c>
      <c r="Q51" s="128">
        <f>SUM(N51:P51)</f>
        <v>0</v>
      </c>
      <c r="R51" s="118">
        <f t="shared" si="5"/>
        <v>0</v>
      </c>
    </row>
    <row r="52" spans="1:18" ht="22.5" customHeight="1" x14ac:dyDescent="0.15">
      <c r="A52" s="340"/>
      <c r="B52" s="341"/>
      <c r="C52" s="127" t="s">
        <v>275</v>
      </c>
      <c r="D52" s="118">
        <v>2860000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8">
        <v>0</v>
      </c>
      <c r="K52" s="118">
        <f>SUM(E52:J52)</f>
        <v>0</v>
      </c>
      <c r="L52" s="118">
        <f t="shared" si="6"/>
        <v>2860000</v>
      </c>
      <c r="M52" s="118">
        <v>2860000</v>
      </c>
      <c r="N52" s="128">
        <v>0</v>
      </c>
      <c r="O52" s="128">
        <v>0</v>
      </c>
      <c r="P52" s="128">
        <v>0</v>
      </c>
      <c r="Q52" s="128">
        <f>SUM(N52:P52)</f>
        <v>0</v>
      </c>
      <c r="R52" s="118">
        <f t="shared" si="5"/>
        <v>0</v>
      </c>
    </row>
    <row r="53" spans="1:18" ht="22.5" customHeight="1" x14ac:dyDescent="0.15">
      <c r="A53" s="126" t="s">
        <v>65</v>
      </c>
      <c r="B53" s="127" t="s">
        <v>31</v>
      </c>
      <c r="C53" s="127" t="s">
        <v>31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f>SUM(E53:J53)</f>
        <v>0</v>
      </c>
      <c r="L53" s="118">
        <f t="shared" si="6"/>
        <v>0</v>
      </c>
      <c r="M53" s="118">
        <v>0</v>
      </c>
      <c r="N53" s="128">
        <v>0</v>
      </c>
      <c r="O53" s="128">
        <v>0</v>
      </c>
      <c r="P53" s="128">
        <v>0</v>
      </c>
      <c r="Q53" s="128">
        <f>SUM(N53:P53)</f>
        <v>0</v>
      </c>
      <c r="R53" s="118">
        <f t="shared" si="5"/>
        <v>0</v>
      </c>
    </row>
    <row r="54" spans="1:18" ht="22.5" customHeight="1" x14ac:dyDescent="0.15">
      <c r="A54" s="340" t="s">
        <v>69</v>
      </c>
      <c r="B54" s="340"/>
      <c r="C54" s="340"/>
      <c r="D54" s="118">
        <f>SUM(D38:D53)</f>
        <v>424003000</v>
      </c>
      <c r="E54" s="118">
        <f t="shared" ref="E54:K54" si="7">SUM(E38:E52)</f>
        <v>0</v>
      </c>
      <c r="F54" s="118">
        <f t="shared" si="7"/>
        <v>0</v>
      </c>
      <c r="G54" s="118">
        <f t="shared" si="7"/>
        <v>0</v>
      </c>
      <c r="H54" s="118">
        <f t="shared" si="7"/>
        <v>0</v>
      </c>
      <c r="I54" s="118">
        <f t="shared" si="7"/>
        <v>0</v>
      </c>
      <c r="J54" s="118">
        <f t="shared" si="7"/>
        <v>0</v>
      </c>
      <c r="K54" s="118">
        <f t="shared" si="7"/>
        <v>0</v>
      </c>
      <c r="L54" s="118">
        <f>D54+K54</f>
        <v>424003000</v>
      </c>
      <c r="M54" s="118">
        <f>SUM(M38:M52)</f>
        <v>325026030</v>
      </c>
      <c r="N54" s="118">
        <f>SUM(N38:N52)</f>
        <v>0</v>
      </c>
      <c r="O54" s="118">
        <f>SUM(O38:O52)</f>
        <v>0</v>
      </c>
      <c r="P54" s="118">
        <f>SUM(P38:P52)</f>
        <v>0</v>
      </c>
      <c r="Q54" s="118">
        <f>SUM(Q38:Q52)</f>
        <v>0</v>
      </c>
      <c r="R54" s="118">
        <f t="shared" si="5"/>
        <v>98976970</v>
      </c>
    </row>
    <row r="55" spans="1:18" ht="22.5" hidden="1" customHeight="1" x14ac:dyDescent="0.15">
      <c r="A55" s="129"/>
      <c r="B55" s="130" t="s">
        <v>276</v>
      </c>
      <c r="C55" s="131" t="s">
        <v>277</v>
      </c>
    </row>
    <row r="56" spans="1:18" ht="22.5" hidden="1" customHeight="1" x14ac:dyDescent="0.15">
      <c r="C56" s="131" t="s">
        <v>278</v>
      </c>
    </row>
    <row r="57" spans="1:18" ht="22.5" hidden="1" customHeight="1" x14ac:dyDescent="0.15">
      <c r="C57" s="131" t="s">
        <v>279</v>
      </c>
    </row>
    <row r="59" spans="1:18" ht="22.5" customHeight="1" x14ac:dyDescent="0.15">
      <c r="L59" s="134"/>
      <c r="M59" s="134"/>
      <c r="Q59" s="134"/>
      <c r="R59" s="134"/>
    </row>
    <row r="60" spans="1:18" ht="22.5" customHeight="1" x14ac:dyDescent="0.15">
      <c r="D60" s="135"/>
      <c r="E60" s="135"/>
      <c r="F60" s="135"/>
      <c r="G60" s="135"/>
      <c r="H60" s="135"/>
      <c r="I60" s="135"/>
      <c r="J60" s="135"/>
      <c r="K60" s="135"/>
      <c r="L60" s="136"/>
      <c r="M60" s="136"/>
      <c r="N60" s="137"/>
      <c r="O60" s="137"/>
      <c r="P60" s="137"/>
      <c r="Q60" s="136"/>
      <c r="R60" s="136"/>
    </row>
  </sheetData>
  <mergeCells count="110">
    <mergeCell ref="A54:C54"/>
    <mergeCell ref="A39:A42"/>
    <mergeCell ref="B39:B41"/>
    <mergeCell ref="A43:A46"/>
    <mergeCell ref="B43:B44"/>
    <mergeCell ref="B45:B46"/>
    <mergeCell ref="A47:A49"/>
    <mergeCell ref="B47:B49"/>
    <mergeCell ref="A35:B35"/>
    <mergeCell ref="A36:C36"/>
    <mergeCell ref="D36:D37"/>
    <mergeCell ref="E36:K36"/>
    <mergeCell ref="L36:L37"/>
    <mergeCell ref="M36:M37"/>
    <mergeCell ref="N36:Q36"/>
    <mergeCell ref="R36:R37"/>
    <mergeCell ref="A50:A52"/>
    <mergeCell ref="B50:B52"/>
    <mergeCell ref="I19:J19"/>
    <mergeCell ref="K19:L19"/>
    <mergeCell ref="M19:N19"/>
    <mergeCell ref="O19:P19"/>
    <mergeCell ref="Q19:R19"/>
    <mergeCell ref="A20:C20"/>
    <mergeCell ref="I20:J20"/>
    <mergeCell ref="K20:L20"/>
    <mergeCell ref="M20:N20"/>
    <mergeCell ref="O20:P20"/>
    <mergeCell ref="A15:A19"/>
    <mergeCell ref="B15:B17"/>
    <mergeCell ref="Q20:R20"/>
    <mergeCell ref="Q17:R17"/>
    <mergeCell ref="I18:J18"/>
    <mergeCell ref="K18:L18"/>
    <mergeCell ref="M18:N18"/>
    <mergeCell ref="O18:P18"/>
    <mergeCell ref="Q18:R18"/>
    <mergeCell ref="Q15:R15"/>
    <mergeCell ref="I16:J16"/>
    <mergeCell ref="K16:L16"/>
    <mergeCell ref="M16:N16"/>
    <mergeCell ref="O16:P16"/>
    <mergeCell ref="Q16:R16"/>
    <mergeCell ref="I15:J15"/>
    <mergeCell ref="K15:L15"/>
    <mergeCell ref="M15:N15"/>
    <mergeCell ref="O15:P15"/>
    <mergeCell ref="I17:J17"/>
    <mergeCell ref="K17:L17"/>
    <mergeCell ref="M17:N17"/>
    <mergeCell ref="O17:P17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Q11:R11"/>
    <mergeCell ref="I12:J12"/>
    <mergeCell ref="K12:L12"/>
    <mergeCell ref="M12:N12"/>
    <mergeCell ref="O12:P12"/>
    <mergeCell ref="Q12:R12"/>
    <mergeCell ref="A11:A12"/>
    <mergeCell ref="B11:B12"/>
    <mergeCell ref="I11:J11"/>
    <mergeCell ref="K11:L11"/>
    <mergeCell ref="M11:N11"/>
    <mergeCell ref="O11:P11"/>
    <mergeCell ref="A6:A9"/>
    <mergeCell ref="Q8:R8"/>
    <mergeCell ref="I10:J10"/>
    <mergeCell ref="K10:L10"/>
    <mergeCell ref="M10:N10"/>
    <mergeCell ref="O10:P10"/>
    <mergeCell ref="Q10:R10"/>
    <mergeCell ref="Q6:R6"/>
    <mergeCell ref="I7:J7"/>
    <mergeCell ref="K7:L7"/>
    <mergeCell ref="M7:N7"/>
    <mergeCell ref="O7:P7"/>
    <mergeCell ref="Q7:R7"/>
    <mergeCell ref="I9:J9"/>
    <mergeCell ref="K9:L9"/>
    <mergeCell ref="M9:N9"/>
    <mergeCell ref="O9:P9"/>
    <mergeCell ref="Q9:R9"/>
    <mergeCell ref="B6:B8"/>
    <mergeCell ref="I6:J6"/>
    <mergeCell ref="K6:L6"/>
    <mergeCell ref="M6:N6"/>
    <mergeCell ref="O6:P6"/>
    <mergeCell ref="I8:J8"/>
    <mergeCell ref="K8:L8"/>
    <mergeCell ref="M8:N8"/>
    <mergeCell ref="O8:P8"/>
    <mergeCell ref="A1:R1"/>
    <mergeCell ref="A3:B3"/>
    <mergeCell ref="A4:C4"/>
    <mergeCell ref="D4:D5"/>
    <mergeCell ref="E4:H4"/>
    <mergeCell ref="I4:J5"/>
    <mergeCell ref="K4:L5"/>
    <mergeCell ref="M4:N5"/>
    <mergeCell ref="O4:P5"/>
    <mergeCell ref="Q4:R5"/>
  </mergeCells>
  <phoneticPr fontId="25" type="noConversion"/>
  <pageMargins left="0.23597222566604614" right="0.23597222566604614" top="1.1413888931274414" bottom="0.74750000238418579" header="0.31486111879348755" footer="0.31486111879348755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표지</vt:lpstr>
      <vt:lpstr>기구 및 정현원표(동화고)</vt:lpstr>
      <vt:lpstr>기구 및 정현원(동화중)</vt:lpstr>
      <vt:lpstr>결산총괄표</vt:lpstr>
      <vt:lpstr>세입결산서</vt:lpstr>
      <vt:lpstr>세출결산서</vt:lpstr>
      <vt:lpstr>감사보고서</vt:lpstr>
      <vt:lpstr>성질별 조서</vt:lpstr>
      <vt:lpstr>법인회계 결산조서</vt:lpstr>
      <vt:lpstr>집행잔액조서</vt:lpstr>
      <vt:lpstr>수익용기본재산 수입실적 조서</vt:lpstr>
      <vt:lpstr>'법인회계 결산조서'!Print_Area</vt:lpstr>
      <vt:lpstr>집행잔액조서!Print_Area</vt:lpstr>
      <vt:lpstr>'법인회계 결산조서'!Print_Titles</vt:lpstr>
      <vt:lpstr>집행잔액조서!Print_Titles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ardor</cp:lastModifiedBy>
  <cp:revision>342</cp:revision>
  <cp:lastPrinted>2019-06-14T00:11:40Z</cp:lastPrinted>
  <dcterms:created xsi:type="dcterms:W3CDTF">1997-01-10T04:21:27Z</dcterms:created>
  <dcterms:modified xsi:type="dcterms:W3CDTF">2020-05-14T05:39:33Z</dcterms:modified>
  <cp:version>0906.0100.01</cp:version>
</cp:coreProperties>
</file>