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F:\SANDISK\예결산\예산\2022\2022학교법인예산\"/>
    </mc:Choice>
  </mc:AlternateContent>
  <bookViews>
    <workbookView xWindow="0" yWindow="0" windowWidth="21675" windowHeight="8010"/>
  </bookViews>
  <sheets>
    <sheet name="세입세출예산서" sheetId="1" r:id="rId1"/>
    <sheet name="기구 및 정현원표(동화고)" sheetId="11" r:id="rId2"/>
    <sheet name="기구 및 정현원(동화중)" sheetId="12" r:id="rId3"/>
    <sheet name="예산총칙" sheetId="2" r:id="rId4"/>
    <sheet name="예산총괄표" sheetId="5" r:id="rId5"/>
    <sheet name="세입예산서" sheetId="3" r:id="rId6"/>
    <sheet name="세출예산서" sheetId="4" r:id="rId7"/>
    <sheet name="성질별 조서" sheetId="6" r:id="rId8"/>
    <sheet name="수익용기본재산 수입실적 조서" sheetId="9" r:id="rId9"/>
  </sheets>
  <externalReferences>
    <externalReference r:id="rId10"/>
  </externalReferences>
  <definedNames>
    <definedName name="ㄴㅇㄹ">[1]세입!$A$1:$H$200</definedName>
    <definedName name="ㄴㅇㅁㅎㄴㅇㅎ">[1]세입!$A$1:$H$200</definedName>
  </definedNames>
  <calcPr calcId="162913"/>
</workbook>
</file>

<file path=xl/calcChain.xml><?xml version="1.0" encoding="utf-8"?>
<calcChain xmlns="http://schemas.openxmlformats.org/spreadsheetml/2006/main">
  <c r="C19" i="6" l="1"/>
  <c r="R34" i="12"/>
  <c r="L34" i="12"/>
  <c r="J34" i="12"/>
  <c r="S33" i="12"/>
  <c r="S32" i="12"/>
  <c r="S34" i="12" s="1"/>
  <c r="R26" i="12"/>
  <c r="Q26" i="12"/>
  <c r="P26" i="12"/>
  <c r="O26" i="12"/>
  <c r="N26" i="12"/>
  <c r="M26" i="12"/>
  <c r="L26" i="12"/>
  <c r="K26" i="12"/>
  <c r="J26" i="12"/>
  <c r="H26" i="12"/>
  <c r="G26" i="12"/>
  <c r="E26" i="12"/>
  <c r="D26" i="12"/>
  <c r="C26" i="12"/>
  <c r="B26" i="12"/>
  <c r="R25" i="12"/>
  <c r="I25" i="12"/>
  <c r="F25" i="12"/>
  <c r="S25" i="12" s="1"/>
  <c r="R24" i="12"/>
  <c r="I24" i="12"/>
  <c r="I26" i="12" s="1"/>
  <c r="F24" i="12"/>
  <c r="S24" i="12" s="1"/>
  <c r="Q17" i="12"/>
  <c r="D17" i="12"/>
  <c r="B17" i="12"/>
  <c r="O16" i="12"/>
  <c r="S16" i="12" s="1"/>
  <c r="S15" i="12"/>
  <c r="S17" i="12" s="1"/>
  <c r="O15" i="12"/>
  <c r="O17" i="12" s="1"/>
  <c r="S34" i="11"/>
  <c r="R34" i="11"/>
  <c r="L34" i="11"/>
  <c r="J34" i="11"/>
  <c r="S33" i="11"/>
  <c r="S32" i="11"/>
  <c r="Q26" i="11"/>
  <c r="P26" i="11"/>
  <c r="O26" i="11"/>
  <c r="N26" i="11"/>
  <c r="M26" i="11"/>
  <c r="L26" i="11"/>
  <c r="K26" i="11"/>
  <c r="J26" i="11"/>
  <c r="H26" i="11"/>
  <c r="G26" i="11"/>
  <c r="E26" i="11"/>
  <c r="B26" i="11"/>
  <c r="R25" i="11"/>
  <c r="S25" i="11" s="1"/>
  <c r="I25" i="11"/>
  <c r="I26" i="11" s="1"/>
  <c r="F25" i="11"/>
  <c r="R24" i="11"/>
  <c r="I24" i="11"/>
  <c r="F24" i="11"/>
  <c r="S24" i="11" s="1"/>
  <c r="S26" i="11" s="1"/>
  <c r="Q17" i="11"/>
  <c r="O17" i="11"/>
  <c r="O16" i="11"/>
  <c r="S16" i="11" s="1"/>
  <c r="O15" i="11"/>
  <c r="S15" i="11" s="1"/>
  <c r="S26" i="12" l="1"/>
  <c r="F26" i="12"/>
  <c r="S17" i="11"/>
  <c r="R26" i="11"/>
  <c r="F26" i="11"/>
  <c r="I32" i="4" l="1"/>
  <c r="I30" i="4"/>
  <c r="C13" i="9"/>
  <c r="D26" i="5"/>
  <c r="F8" i="9"/>
  <c r="B21" i="9" s="1"/>
  <c r="B14" i="5"/>
  <c r="C10" i="5" s="1"/>
  <c r="D14" i="5"/>
  <c r="C10" i="6"/>
  <c r="C17" i="6"/>
  <c r="D16" i="6"/>
  <c r="E13" i="5"/>
  <c r="E24" i="3"/>
  <c r="G24" i="3"/>
  <c r="F13" i="9"/>
  <c r="B22" i="9" s="1"/>
  <c r="E6" i="3"/>
  <c r="F6" i="3"/>
  <c r="G6" i="3"/>
  <c r="G5" i="3"/>
  <c r="G7" i="3"/>
  <c r="E14" i="3"/>
  <c r="E13" i="3"/>
  <c r="E31" i="3"/>
  <c r="F14" i="3"/>
  <c r="F13" i="3"/>
  <c r="G15" i="3"/>
  <c r="G16" i="3"/>
  <c r="E18" i="3"/>
  <c r="G18" i="3"/>
  <c r="F18" i="3"/>
  <c r="F17" i="3"/>
  <c r="G19" i="3"/>
  <c r="E21" i="3"/>
  <c r="E20" i="3"/>
  <c r="G20" i="3"/>
  <c r="G21" i="3"/>
  <c r="F21" i="3"/>
  <c r="F20" i="3"/>
  <c r="G22" i="3"/>
  <c r="F24" i="3"/>
  <c r="F23" i="3"/>
  <c r="G25" i="3"/>
  <c r="E28" i="3"/>
  <c r="F28" i="3"/>
  <c r="G28" i="3"/>
  <c r="G29" i="3"/>
  <c r="E6" i="4"/>
  <c r="E5" i="4"/>
  <c r="G6" i="4"/>
  <c r="F6" i="4"/>
  <c r="F5" i="4"/>
  <c r="G7" i="4"/>
  <c r="E10" i="4"/>
  <c r="F10" i="4"/>
  <c r="G10" i="4"/>
  <c r="F9" i="4"/>
  <c r="G9" i="4"/>
  <c r="G11" i="4"/>
  <c r="E18" i="4"/>
  <c r="F18" i="4"/>
  <c r="G19" i="4"/>
  <c r="G20" i="4"/>
  <c r="E21" i="4"/>
  <c r="F21" i="4"/>
  <c r="F17" i="4"/>
  <c r="G17" i="4"/>
  <c r="G22" i="4"/>
  <c r="G23" i="4"/>
  <c r="E29" i="4"/>
  <c r="F29" i="4"/>
  <c r="G29" i="4"/>
  <c r="F28" i="4"/>
  <c r="G30" i="4"/>
  <c r="G32" i="4"/>
  <c r="E35" i="4"/>
  <c r="G35" i="4"/>
  <c r="G34" i="4"/>
  <c r="F35" i="4"/>
  <c r="F34" i="4"/>
  <c r="G36" i="4"/>
  <c r="E38" i="4"/>
  <c r="E37" i="4"/>
  <c r="F38" i="4"/>
  <c r="F37" i="4"/>
  <c r="G39" i="4"/>
  <c r="E6" i="5"/>
  <c r="E9" i="5"/>
  <c r="E10" i="5"/>
  <c r="E11" i="5"/>
  <c r="E12" i="5"/>
  <c r="E20" i="5"/>
  <c r="E21" i="5"/>
  <c r="E22" i="5"/>
  <c r="E23" i="5"/>
  <c r="E24" i="5"/>
  <c r="E25" i="5"/>
  <c r="B26" i="5"/>
  <c r="C24" i="5" s="1"/>
  <c r="C8" i="6"/>
  <c r="C14" i="6"/>
  <c r="C22" i="6" s="1"/>
  <c r="D12" i="6"/>
  <c r="D14" i="6"/>
  <c r="C21" i="6"/>
  <c r="F7" i="9"/>
  <c r="B20" i="9" s="1"/>
  <c r="J20" i="9"/>
  <c r="J21" i="9"/>
  <c r="J22" i="9"/>
  <c r="C23" i="9"/>
  <c r="D23" i="9"/>
  <c r="E23" i="9"/>
  <c r="F23" i="9"/>
  <c r="G23" i="9"/>
  <c r="H23" i="9"/>
  <c r="I23" i="9"/>
  <c r="E23" i="3"/>
  <c r="G23" i="3"/>
  <c r="E17" i="3"/>
  <c r="G17" i="3"/>
  <c r="G18" i="4"/>
  <c r="F5" i="3"/>
  <c r="E5" i="3"/>
  <c r="D15" i="6"/>
  <c r="D17" i="6"/>
  <c r="D13" i="6"/>
  <c r="D11" i="6"/>
  <c r="E34" i="4"/>
  <c r="G37" i="4"/>
  <c r="C26" i="5"/>
  <c r="C23" i="5"/>
  <c r="G38" i="4"/>
  <c r="G5" i="4"/>
  <c r="E28" i="4"/>
  <c r="E9" i="4"/>
  <c r="E17" i="4"/>
  <c r="E40" i="4"/>
  <c r="G28" i="4"/>
  <c r="G21" i="4"/>
  <c r="F40" i="4"/>
  <c r="G40" i="4"/>
  <c r="F31" i="3"/>
  <c r="G31" i="3"/>
  <c r="G13" i="3"/>
  <c r="G14" i="3"/>
  <c r="J23" i="9" l="1"/>
  <c r="B23" i="9"/>
  <c r="E13" i="6"/>
  <c r="E17" i="6"/>
  <c r="E20" i="6"/>
  <c r="E21" i="6"/>
  <c r="E9" i="6"/>
  <c r="E8" i="6"/>
  <c r="E18" i="6"/>
  <c r="E10" i="6"/>
  <c r="E19" i="6"/>
  <c r="E7" i="6"/>
  <c r="E15" i="6"/>
  <c r="E22" i="6"/>
  <c r="E16" i="6"/>
  <c r="E11" i="6"/>
  <c r="E14" i="6"/>
  <c r="E12" i="6"/>
  <c r="C20" i="5"/>
  <c r="E26" i="5"/>
  <c r="C21" i="5"/>
  <c r="C25" i="5"/>
  <c r="C22" i="5"/>
  <c r="C7" i="5"/>
  <c r="C11" i="5"/>
  <c r="C13" i="5"/>
  <c r="E14" i="5"/>
  <c r="C6" i="5"/>
  <c r="C9" i="5"/>
  <c r="C8" i="5"/>
  <c r="C12" i="5"/>
  <c r="C14" i="5" l="1"/>
</calcChain>
</file>

<file path=xl/sharedStrings.xml><?xml version="1.0" encoding="utf-8"?>
<sst xmlns="http://schemas.openxmlformats.org/spreadsheetml/2006/main" count="513" uniqueCount="257">
  <si>
    <t xml:space="preserve">       의 예산은 타 비목에 전용할 수 없다.</t>
  </si>
  <si>
    <t>소계</t>
  </si>
  <si>
    <t>계</t>
  </si>
  <si>
    <t>비고</t>
  </si>
  <si>
    <t>운영비</t>
  </si>
  <si>
    <t>금액</t>
  </si>
  <si>
    <t>구분</t>
  </si>
  <si>
    <t>제 세</t>
  </si>
  <si>
    <t>관</t>
  </si>
  <si>
    <t>평가액</t>
  </si>
  <si>
    <t>부담금</t>
  </si>
  <si>
    <t>감 가</t>
  </si>
  <si>
    <t>예금</t>
  </si>
  <si>
    <t>삼각비</t>
  </si>
  <si>
    <t>법 정</t>
  </si>
  <si>
    <t>재산의</t>
  </si>
  <si>
    <t>현금</t>
  </si>
  <si>
    <t>1. 봉        급</t>
  </si>
  <si>
    <t>예   산   총   칙</t>
  </si>
  <si>
    <t>수익용기본재산 수입예정 조서</t>
  </si>
  <si>
    <t>2. 시   설   비</t>
  </si>
  <si>
    <t>평가액은 건물과 토지합계</t>
  </si>
  <si>
    <t>법인회계 예산 성질별조서</t>
  </si>
  <si>
    <t>산 출 기 초(단위:원)</t>
  </si>
  <si>
    <t>5. 상   환   금</t>
  </si>
  <si>
    <t>나. 현금 및 유가증권</t>
  </si>
  <si>
    <t>4. 보   상   금</t>
  </si>
  <si>
    <t>※  법인세(주민세), 국공유지 사용료, 각종부담금, 적십자회비 등</t>
  </si>
  <si>
    <t>기부금은 집행용도를 구체적으로 작성하고, 세출예산서에 구체적으로 표기</t>
  </si>
  <si>
    <t>연료비 : 난방용 연료와 그 부대경비(공고 및 운반비를 포함한다)</t>
  </si>
  <si>
    <t>※ 반드시 학교급별로 구분하여 작성하고, 세부항목별로 작성</t>
  </si>
  <si>
    <t>전년도 불용액 중 이월사업비, 임대보증금미환급금을 제외한 금액</t>
  </si>
  <si>
    <t>차량비 : 차량의 세금․수수료․수리․유류․부속품대, 보험료</t>
  </si>
  <si>
    <t>제2조  사학기관 재무회계 규칙 제21조 제3항의 규정에 불구하고 다음 비목</t>
  </si>
  <si>
    <t>1.예금이자</t>
  </si>
  <si>
    <t>1.재산유지비</t>
  </si>
  <si>
    <t>1.기부원조금</t>
  </si>
  <si>
    <t>2.재산관리비</t>
  </si>
  <si>
    <t>2.시설비</t>
  </si>
  <si>
    <t>세 출 합 계</t>
  </si>
  <si>
    <t>4.전출금</t>
  </si>
  <si>
    <t>2.수용비</t>
  </si>
  <si>
    <t>2.사무비</t>
  </si>
  <si>
    <t>3.적립금</t>
  </si>
  <si>
    <t>1.전출금</t>
  </si>
  <si>
    <t>1.법인운영비</t>
  </si>
  <si>
    <t>과    목</t>
  </si>
  <si>
    <t>전년도
예산액</t>
  </si>
  <si>
    <t>1.잡수입</t>
  </si>
  <si>
    <t>1.시설비</t>
  </si>
  <si>
    <t>2.예금이자</t>
  </si>
  <si>
    <t>1.이사회비</t>
  </si>
  <si>
    <t>건물임대수입</t>
  </si>
  <si>
    <t>3.재산조성비</t>
  </si>
  <si>
    <t>순수익액</t>
  </si>
  <si>
    <t>1.재산수입</t>
  </si>
  <si>
    <t>비교증△감</t>
  </si>
  <si>
    <t>10.예비비</t>
  </si>
  <si>
    <t>1.예비비</t>
  </si>
  <si>
    <t>6.기부원조금</t>
  </si>
  <si>
    <t>1. 세  입</t>
  </si>
  <si>
    <t>토지임대료</t>
  </si>
  <si>
    <t>4.기타제지출</t>
  </si>
  <si>
    <t>8.잡수입</t>
  </si>
  <si>
    <t>9.잡지출</t>
  </si>
  <si>
    <t>비교증감</t>
  </si>
  <si>
    <t>1. 재산수입</t>
  </si>
  <si>
    <t>5.이월금</t>
  </si>
  <si>
    <t>전체구성비</t>
  </si>
  <si>
    <t>1. 세  출</t>
  </si>
  <si>
    <t>운영방법</t>
  </si>
  <si>
    <t>1.제지출</t>
  </si>
  <si>
    <t>관내구성비</t>
  </si>
  <si>
    <t>법인협의회</t>
  </si>
  <si>
    <t>세입합계</t>
  </si>
  <si>
    <t>재산조성비</t>
  </si>
  <si>
    <t>(단위:천원)</t>
  </si>
  <si>
    <t>세출합계</t>
  </si>
  <si>
    <t>이사회비</t>
  </si>
  <si>
    <t>2.공과보험료</t>
  </si>
  <si>
    <t>총수입액</t>
  </si>
  <si>
    <t>필요경비</t>
  </si>
  <si>
    <t>【서식 45】</t>
  </si>
  <si>
    <t>세출예산서</t>
  </si>
  <si>
    <t>재산의종류</t>
  </si>
  <si>
    <t>면적(㎥)</t>
  </si>
  <si>
    <t>집 행 내 역</t>
  </si>
  <si>
    <t>재투자비</t>
  </si>
  <si>
    <t>2.중학교법인전출금</t>
  </si>
  <si>
    <t>1.기본재산수입</t>
  </si>
  <si>
    <t>1.전년도잉여금</t>
  </si>
  <si>
    <t>예산 성질별 내역</t>
  </si>
  <si>
    <t>법인회계 예산 총괄표</t>
  </si>
  <si>
    <t>1.전년도이월금</t>
  </si>
  <si>
    <t>세입 • 세출 예산서</t>
  </si>
  <si>
    <t>1.이사회운영비</t>
  </si>
  <si>
    <t>1.고등학교법인전출금</t>
  </si>
  <si>
    <t>3.임대보증금미환급금</t>
  </si>
  <si>
    <t>1.임대보증금수입</t>
  </si>
  <si>
    <t>과목해소 및 유의사항</t>
  </si>
  <si>
    <t>3. 공 공  요 금</t>
  </si>
  <si>
    <t>학교법인동화학원</t>
  </si>
  <si>
    <t>(단위 : 천원)</t>
  </si>
  <si>
    <t>(단위 : 원)</t>
  </si>
  <si>
    <t>정기예금이자는 2016년도 선급법인세, 2015년도에 납부한 법인세환급금을 구분하여 기재하고 2014년도 선급법인세 납부 증빙서 (금융기관별 금융소득원천징수명세서)를 반드시 첨부</t>
  </si>
  <si>
    <t>수익용재산(건물) 유지관리, 보수비 등</t>
  </si>
  <si>
    <t>화재보험료 및 기타 공과금, 각종 세금</t>
  </si>
  <si>
    <t>법정부담금 전출금, 법인지정사업비 전출금</t>
  </si>
  <si>
    <t>임원수당 : 위원회참석 수당 등 실비변상</t>
  </si>
  <si>
    <t>전년도 임대보증금 미환급에 따른 이월금</t>
  </si>
  <si>
    <t>구성비(%)</t>
  </si>
  <si>
    <t>법인 운영비</t>
  </si>
  <si>
    <t>재산유지비</t>
  </si>
  <si>
    <t>공과보험료</t>
  </si>
  <si>
    <t>이사회운영비</t>
  </si>
  <si>
    <t>세입예산서</t>
  </si>
  <si>
    <t>(본예산)</t>
  </si>
  <si>
    <t>세 입 합 계</t>
  </si>
  <si>
    <t>기타 잡지출</t>
  </si>
  <si>
    <r>
      <t xml:space="preserve">노후교실의 개축,증축 등을 위한 적립금을 집행할 경우
</t>
    </r>
    <r>
      <rPr>
        <sz val="8"/>
        <color indexed="10"/>
        <rFont val="돋움"/>
        <family val="3"/>
        <charset val="129"/>
      </rPr>
      <t>※  적립금은 관할청의 신고수리를 득한 경우 가능</t>
    </r>
  </si>
  <si>
    <t>공공요금 : 우편․전신․전화․전기․수도요금 등</t>
  </si>
  <si>
    <t>가. 토지(대지, 임야, 전, 답) 및 건물</t>
  </si>
  <si>
    <t>토지(대지,전,답,임야 및 잡종지)의 임대수입</t>
  </si>
  <si>
    <t>건물의 신, 증축비 및 부대경비(공고료 포함)
※  비품이나 고정시설물도 건축공사와 일괄 시공시는 시설비에 편성</t>
  </si>
  <si>
    <t>※ 당해년도에 임대계약 만료로 임차인이 변경될 경우 임대보증금의 세입세출이 있으면 반드시 법인회계계좌로 세입세출처리하고, 예산서에도 세입세출을 표기하여야 함.</t>
  </si>
  <si>
    <t>나. 수입액 집행내역</t>
  </si>
  <si>
    <t>중학교법인전출금</t>
  </si>
  <si>
    <t>고등학교법인전출금</t>
  </si>
  <si>
    <t>이율 또는 배당금</t>
  </si>
  <si>
    <t/>
  </si>
  <si>
    <t>예비비</t>
  </si>
  <si>
    <t>시설비</t>
  </si>
  <si>
    <t>사무비</t>
  </si>
  <si>
    <t>법 인</t>
  </si>
  <si>
    <t>학교</t>
  </si>
  <si>
    <t>건물</t>
  </si>
  <si>
    <t>공과금</t>
  </si>
  <si>
    <t>예산액</t>
  </si>
  <si>
    <t>잡지출</t>
  </si>
  <si>
    <t>목</t>
  </si>
  <si>
    <t>과목명</t>
  </si>
  <si>
    <t>전출금</t>
  </si>
  <si>
    <t>관명</t>
  </si>
  <si>
    <t>종 류</t>
  </si>
  <si>
    <t>과별</t>
  </si>
  <si>
    <t>항</t>
  </si>
  <si>
    <t>총계</t>
  </si>
  <si>
    <t>토지</t>
  </si>
  <si>
    <t>법인회계 보통예금이자</t>
    <phoneticPr fontId="23" type="noConversion"/>
  </si>
  <si>
    <t>1.차입금</t>
  </si>
  <si>
    <t>7.차입금</t>
    <phoneticPr fontId="23" type="noConversion"/>
  </si>
  <si>
    <t>교비회계 법인세 환급금</t>
    <phoneticPr fontId="23" type="noConversion"/>
  </si>
  <si>
    <t>법인 세무비용</t>
  </si>
  <si>
    <t xml:space="preserve">화재보험료 </t>
  </si>
  <si>
    <t>4. 과년도수입</t>
    <phoneticPr fontId="23" type="noConversion"/>
  </si>
  <si>
    <t>5. 이월금</t>
    <phoneticPr fontId="23" type="noConversion"/>
  </si>
  <si>
    <t>2. 사업수입</t>
    <phoneticPr fontId="23" type="noConversion"/>
  </si>
  <si>
    <t>3. 투자사업</t>
    <phoneticPr fontId="23" type="noConversion"/>
  </si>
  <si>
    <t>6. 기부원조금</t>
    <phoneticPr fontId="23" type="noConversion"/>
  </si>
  <si>
    <t>7. 차입금</t>
    <phoneticPr fontId="23" type="noConversion"/>
  </si>
  <si>
    <t>8. 잡수입</t>
    <phoneticPr fontId="23" type="noConversion"/>
  </si>
  <si>
    <t>1.임대보증금미환급금</t>
    <phoneticPr fontId="23" type="noConversion"/>
  </si>
  <si>
    <t>임대보증금 미환급금</t>
    <phoneticPr fontId="23" type="noConversion"/>
  </si>
  <si>
    <t>법인회계 법인세환급금</t>
    <phoneticPr fontId="23" type="noConversion"/>
  </si>
  <si>
    <t>재산세</t>
    <phoneticPr fontId="23" type="noConversion"/>
  </si>
  <si>
    <t>전년도예산액</t>
    <phoneticPr fontId="23" type="noConversion"/>
  </si>
  <si>
    <t>예산액</t>
    <phoneticPr fontId="23" type="noConversion"/>
  </si>
  <si>
    <t>건강보험부담금</t>
    <phoneticPr fontId="23" type="noConversion"/>
  </si>
  <si>
    <t>건강보험부담금</t>
    <phoneticPr fontId="23" type="noConversion"/>
  </si>
  <si>
    <t>법인세환급금</t>
    <phoneticPr fontId="23" type="noConversion"/>
  </si>
  <si>
    <t>정기예금이자</t>
    <phoneticPr fontId="23" type="noConversion"/>
  </si>
  <si>
    <t>법인세환급금(전년도)</t>
    <phoneticPr fontId="23" type="noConversion"/>
  </si>
  <si>
    <t>지방세환급금(전년도)</t>
    <phoneticPr fontId="23" type="noConversion"/>
  </si>
  <si>
    <t>경조사비                45,000원*10월=</t>
    <phoneticPr fontId="23" type="noConversion"/>
  </si>
  <si>
    <t>교육시설부담금</t>
    <phoneticPr fontId="23" type="noConversion"/>
  </si>
  <si>
    <t>지역자원시설세</t>
    <phoneticPr fontId="23" type="noConversion"/>
  </si>
  <si>
    <t>보험료</t>
    <phoneticPr fontId="23" type="noConversion"/>
  </si>
  <si>
    <t>법인차량 유지비      43,000원*10월=</t>
    <phoneticPr fontId="23" type="noConversion"/>
  </si>
  <si>
    <t>부가가치세</t>
    <phoneticPr fontId="23" type="noConversion"/>
  </si>
  <si>
    <t>2022년도</t>
    <phoneticPr fontId="23" type="noConversion"/>
  </si>
  <si>
    <t xml:space="preserve">제1조  2022학년도 동화학원 법인비 세입ㆍ세출 예산 총액은 세입ㆍ세출 각 </t>
    <phoneticPr fontId="23" type="noConversion"/>
  </si>
  <si>
    <t xml:space="preserve">       각 212,788,000원으로 한다.</t>
    <phoneticPr fontId="23" type="noConversion"/>
  </si>
  <si>
    <t xml:space="preserve">【서식 7】 
</t>
  </si>
  <si>
    <r>
      <t>기구 및 정</t>
    </r>
    <r>
      <rPr>
        <b/>
        <sz val="20"/>
        <color rgb="FF000000"/>
        <rFont val="바탕체"/>
        <family val="1"/>
        <charset val="129"/>
      </rPr>
      <t>·</t>
    </r>
    <r>
      <rPr>
        <b/>
        <sz val="20"/>
        <color rgb="FF000000"/>
        <rFont val="맑은 고딕"/>
        <family val="3"/>
        <charset val="129"/>
      </rPr>
      <t>현원 일람표</t>
    </r>
  </si>
  <si>
    <t>[ 작성기준 : 예산 - 3.1.  결산 - 2.28. ]</t>
  </si>
  <si>
    <t>1. 일반 현황</t>
  </si>
  <si>
    <t>법인설립
인     가
년 월 일</t>
  </si>
  <si>
    <t>이사장 인적사항</t>
  </si>
  <si>
    <t>전화번호</t>
  </si>
  <si>
    <t>성명
(한자)</t>
  </si>
  <si>
    <t>생년월일</t>
  </si>
  <si>
    <t>학력</t>
  </si>
  <si>
    <t>경럭</t>
  </si>
  <si>
    <t>법인
사무실</t>
  </si>
  <si>
    <t>이사장
자택</t>
  </si>
  <si>
    <t>1950.6.5</t>
  </si>
  <si>
    <t>유 동 욱
(劉 東 旭)</t>
  </si>
  <si>
    <t>1953.4.15</t>
  </si>
  <si>
    <t>중앙대학교</t>
  </si>
  <si>
    <t>유피부과의원장</t>
  </si>
  <si>
    <t>※ 작성요령 : 관외법인도 작성하며 지역교육청에서는 법인별 제출 할 것.</t>
  </si>
  <si>
    <t>2. 법인 정. 현원 현황</t>
  </si>
  <si>
    <t>(단위 : 명)</t>
  </si>
  <si>
    <t>사 무 직</t>
  </si>
  <si>
    <t>기능직</t>
  </si>
  <si>
    <t>6급</t>
  </si>
  <si>
    <t>7급</t>
  </si>
  <si>
    <t>8급</t>
  </si>
  <si>
    <t>9급</t>
  </si>
  <si>
    <t>정원</t>
  </si>
  <si>
    <t>현원</t>
  </si>
  <si>
    <t>증감</t>
  </si>
  <si>
    <t>※ 작성요령 : 관내법인만 작성.</t>
  </si>
  <si>
    <t>3. 학교 교직원 정.현원 현황</t>
  </si>
  <si>
    <t>정규교원</t>
  </si>
  <si>
    <t>기간제교원</t>
  </si>
  <si>
    <t>일반직</t>
  </si>
  <si>
    <t>합계</t>
  </si>
  <si>
    <t>교장</t>
  </si>
  <si>
    <t>교감</t>
  </si>
  <si>
    <t>보직교사</t>
  </si>
  <si>
    <t>교사</t>
  </si>
  <si>
    <t>결원
보충</t>
  </si>
  <si>
    <t>기타</t>
  </si>
  <si>
    <t>5급</t>
  </si>
  <si>
    <t>※ 정원은 관할청에서 인정한 인원을 기재하고 현원은 현재 근무중인자(휴직자 포함, 기간제교사와 시간강사는 제외)를 작성한다.</t>
  </si>
  <si>
    <t>4. 교육공무직원 현황</t>
    <phoneticPr fontId="23" type="noConversion"/>
  </si>
  <si>
    <t>교육공무직원</t>
    <phoneticPr fontId="23" type="noConversion"/>
  </si>
  <si>
    <t>행정실무사</t>
  </si>
  <si>
    <t>영양사</t>
  </si>
  <si>
    <t>조리사</t>
  </si>
  <si>
    <t>조리실무사</t>
  </si>
  <si>
    <t>사서</t>
  </si>
  <si>
    <t>※ 직종에 따라 변경 작성</t>
  </si>
  <si>
    <t>4급</t>
    <phoneticPr fontId="23" type="noConversion"/>
  </si>
  <si>
    <t>5급</t>
    <phoneticPr fontId="23" type="noConversion"/>
  </si>
  <si>
    <t>6급</t>
    <phoneticPr fontId="23" type="noConversion"/>
  </si>
  <si>
    <t>8급</t>
    <phoneticPr fontId="23" type="noConversion"/>
  </si>
  <si>
    <t>행정</t>
    <phoneticPr fontId="23" type="noConversion"/>
  </si>
  <si>
    <t>관리운영</t>
    <phoneticPr fontId="23" type="noConversion"/>
  </si>
  <si>
    <t>기술</t>
    <phoneticPr fontId="23" type="noConversion"/>
  </si>
  <si>
    <t xml:space="preserve">【서식 7】 </t>
  </si>
  <si>
    <r>
      <t>기구 및 정</t>
    </r>
    <r>
      <rPr>
        <b/>
        <sz val="20"/>
        <color rgb="FF000000"/>
        <rFont val="맑은 고딕"/>
        <family val="3"/>
        <charset val="129"/>
      </rPr>
      <t>·</t>
    </r>
    <r>
      <rPr>
        <b/>
        <sz val="20"/>
        <color rgb="FF000000"/>
        <rFont val="맑은 고딕"/>
        <family val="3"/>
        <charset val="129"/>
      </rPr>
      <t>현원 일람표</t>
    </r>
  </si>
  <si>
    <t>설립자
(한자)</t>
  </si>
  <si>
    <t>이사장댁</t>
  </si>
  <si>
    <t>유 경 화
(劉 景 華)</t>
  </si>
  <si>
    <t>사무직</t>
  </si>
  <si>
    <t>4급</t>
    <phoneticPr fontId="23" type="noConversion"/>
  </si>
  <si>
    <t>5급</t>
    <phoneticPr fontId="23" type="noConversion"/>
  </si>
  <si>
    <t>6급</t>
    <phoneticPr fontId="23" type="noConversion"/>
  </si>
  <si>
    <t>8급</t>
    <phoneticPr fontId="23" type="noConversion"/>
  </si>
  <si>
    <t>9급</t>
    <phoneticPr fontId="23" type="noConversion"/>
  </si>
  <si>
    <t>보직
교사</t>
  </si>
  <si>
    <t>8등급</t>
  </si>
  <si>
    <t>9등급</t>
  </si>
  <si>
    <t>4. 교육공무직원 현황</t>
    <phoneticPr fontId="23" type="noConversion"/>
  </si>
  <si>
    <t>비정규직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</si>
</sst>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#,##0_ "/>
    <numFmt numFmtId="177" formatCode="#,##0.0"/>
    <numFmt numFmtId="178" formatCode="0.0_ "/>
    <numFmt numFmtId="179" formatCode="#,##0;[Red]\△#,##0"/>
  </numFmts>
  <fonts count="53" x14ac:knownFonts="1">
    <font>
      <sz val="11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0"/>
      <color indexed="8"/>
      <name val="Arial"/>
      <family val="2"/>
    </font>
    <font>
      <sz val="12"/>
      <color indexed="8"/>
      <name val="바탕체"/>
      <family val="1"/>
      <charset val="129"/>
    </font>
    <font>
      <sz val="13"/>
      <color indexed="8"/>
      <name val="맑은 고딕"/>
      <family val="3"/>
      <charset val="129"/>
    </font>
    <font>
      <sz val="10"/>
      <color indexed="8"/>
      <name val="맑은 고딕"/>
      <family val="3"/>
      <charset val="129"/>
    </font>
    <font>
      <sz val="8"/>
      <color indexed="8"/>
      <name val="돋움"/>
      <family val="3"/>
      <charset val="129"/>
    </font>
    <font>
      <sz val="8"/>
      <color indexed="10"/>
      <name val="돋움"/>
      <family val="3"/>
      <charset val="129"/>
    </font>
    <font>
      <sz val="8"/>
      <color indexed="8"/>
      <name val="굴림"/>
      <family val="3"/>
      <charset val="129"/>
    </font>
    <font>
      <b/>
      <sz val="9"/>
      <color indexed="10"/>
      <name val="돋움"/>
      <family val="3"/>
      <charset val="129"/>
    </font>
    <font>
      <sz val="11"/>
      <color indexed="8"/>
      <name val="바탕체"/>
      <family val="1"/>
      <charset val="129"/>
    </font>
    <font>
      <b/>
      <sz val="18"/>
      <color indexed="8"/>
      <name val="돋움"/>
      <family val="3"/>
      <charset val="129"/>
    </font>
    <font>
      <b/>
      <sz val="19"/>
      <color indexed="8"/>
      <name val="바탕체"/>
      <family val="1"/>
      <charset val="129"/>
    </font>
    <font>
      <b/>
      <sz val="16"/>
      <color indexed="8"/>
      <name val="바탕체"/>
      <family val="1"/>
      <charset val="129"/>
    </font>
    <font>
      <b/>
      <sz val="15"/>
      <color indexed="8"/>
      <name val="바탕체"/>
      <family val="1"/>
      <charset val="129"/>
    </font>
    <font>
      <b/>
      <sz val="20"/>
      <color indexed="8"/>
      <name val="맑은 고딕"/>
      <family val="3"/>
      <charset val="129"/>
    </font>
    <font>
      <b/>
      <sz val="16"/>
      <color indexed="8"/>
      <name val="맑은 고딕"/>
      <family val="3"/>
      <charset val="129"/>
    </font>
    <font>
      <sz val="20"/>
      <color indexed="8"/>
      <name val="맑은 고딕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color rgb="FFFA7D00"/>
      <name val="맑은 고딕"/>
      <family val="3"/>
      <charset val="129"/>
    </font>
    <font>
      <sz val="11"/>
      <color rgb="FF9C0006"/>
      <name val="맑은 고딕"/>
      <family val="3"/>
      <charset val="129"/>
    </font>
    <font>
      <sz val="11"/>
      <color rgb="FF9C6500"/>
      <name val="맑은 고딕"/>
      <family val="3"/>
      <charset val="129"/>
    </font>
    <font>
      <i/>
      <sz val="11"/>
      <color rgb="FF7F7F7F"/>
      <name val="맑은 고딕"/>
      <family val="3"/>
      <charset val="129"/>
    </font>
    <font>
      <sz val="11"/>
      <color rgb="FFFA7D00"/>
      <name val="맑은 고딕"/>
      <family val="3"/>
      <charset val="129"/>
    </font>
    <font>
      <sz val="11"/>
      <color rgb="FF3F3F76"/>
      <name val="맑은 고딕"/>
      <family val="3"/>
      <charset val="129"/>
    </font>
    <font>
      <b/>
      <sz val="18"/>
      <color rgb="FF1F497D"/>
      <name val="맑은 고딕"/>
      <family val="3"/>
      <charset val="129"/>
    </font>
    <font>
      <b/>
      <sz val="15"/>
      <color rgb="FF1F497D"/>
      <name val="맑은 고딕"/>
      <family val="3"/>
      <charset val="129"/>
    </font>
    <font>
      <b/>
      <sz val="13"/>
      <color rgb="FF1F497D"/>
      <name val="맑은 고딕"/>
      <family val="3"/>
      <charset val="129"/>
    </font>
    <font>
      <b/>
      <sz val="11"/>
      <color rgb="FF1F497D"/>
      <name val="맑은 고딕"/>
      <family val="3"/>
      <charset val="129"/>
    </font>
    <font>
      <sz val="11"/>
      <color rgb="FF006100"/>
      <name val="맑은 고딕"/>
      <family val="3"/>
      <charset val="129"/>
    </font>
    <font>
      <b/>
      <sz val="11"/>
      <color rgb="FF3F3F3F"/>
      <name val="맑은 고딕"/>
      <family val="3"/>
      <charset val="129"/>
    </font>
    <font>
      <b/>
      <sz val="8"/>
      <color rgb="FF0000CC"/>
      <name val="돋움"/>
      <family val="3"/>
      <charset val="129"/>
    </font>
    <font>
      <sz val="13"/>
      <color indexed="8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2"/>
      <color indexed="8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  <scheme val="minor"/>
    </font>
    <font>
      <sz val="14"/>
      <color indexed="8"/>
      <name val="맑은 고딕"/>
      <family val="3"/>
      <charset val="129"/>
      <scheme val="minor"/>
    </font>
    <font>
      <b/>
      <sz val="14"/>
      <color indexed="8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ajor"/>
    </font>
    <font>
      <sz val="12"/>
      <color rgb="FF000000"/>
      <name val="바탕체"/>
      <family val="1"/>
      <charset val="129"/>
    </font>
    <font>
      <sz val="12"/>
      <color rgb="FF000000"/>
      <name val="맑은 고딕"/>
      <family val="3"/>
      <charset val="129"/>
    </font>
    <font>
      <b/>
      <sz val="20"/>
      <color rgb="FF000000"/>
      <name val="맑은 고딕"/>
      <family val="3"/>
      <charset val="129"/>
    </font>
    <font>
      <b/>
      <sz val="20"/>
      <color rgb="FF000000"/>
      <name val="바탕체"/>
      <family val="1"/>
      <charset val="129"/>
    </font>
    <font>
      <sz val="10"/>
      <color rgb="FF000000"/>
      <name val="맑은 고딕"/>
      <family val="3"/>
      <charset val="129"/>
    </font>
    <font>
      <sz val="11"/>
      <color rgb="FF000000"/>
      <name val="돋움"/>
      <family val="3"/>
      <charset val="129"/>
    </font>
    <font>
      <sz val="10"/>
      <color rgb="FF000000"/>
      <name val="바탕체"/>
      <family val="1"/>
      <charset val="129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DCE6F2"/>
        <bgColor indexed="64"/>
      </patternFill>
    </fill>
    <fill>
      <patternFill patternType="solid">
        <fgColor rgb="FFF3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6E0ED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DEADB"/>
        <bgColor indexed="64"/>
      </patternFill>
    </fill>
    <fill>
      <patternFill patternType="solid">
        <fgColor rgb="FFB8CCE5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CC1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5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C3D69B"/>
        <bgColor indexed="64"/>
      </patternFill>
    </fill>
    <fill>
      <patternFill patternType="solid">
        <fgColor rgb="FFB3A2C7"/>
        <bgColor indexed="64"/>
      </patternFill>
    </fill>
    <fill>
      <patternFill patternType="solid">
        <fgColor rgb="FF92CDDD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</fills>
  <borders count="8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double">
        <color indexed="8"/>
      </bottom>
      <diagonal/>
    </border>
    <border>
      <left style="thin">
        <color indexed="8"/>
      </left>
      <right style="medium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double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double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C0DE"/>
      </bottom>
      <diagonal/>
    </border>
    <border>
      <left/>
      <right/>
      <top/>
      <bottom style="medium">
        <color rgb="FF96B3D7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double">
        <color indexed="8"/>
      </bottom>
      <diagonal/>
    </border>
    <border>
      <left style="thin">
        <color indexed="8"/>
      </left>
      <right style="thin">
        <color rgb="FF000000"/>
      </right>
      <top style="medium">
        <color indexed="64"/>
      </top>
      <bottom style="double">
        <color indexed="8"/>
      </bottom>
      <diagonal/>
    </border>
    <border>
      <left style="medium">
        <color indexed="64"/>
      </left>
      <right style="thin">
        <color rgb="FF000000"/>
      </right>
      <top style="double">
        <color indexed="8"/>
      </top>
      <bottom style="thin">
        <color indexed="64"/>
      </bottom>
      <diagonal/>
    </border>
    <border>
      <left style="thin">
        <color indexed="8"/>
      </left>
      <right style="thin">
        <color rgb="FF000000"/>
      </right>
      <top style="double">
        <color indexed="8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8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8"/>
      </left>
      <right style="thin">
        <color rgb="FF000000"/>
      </right>
      <top style="thin">
        <color indexed="8"/>
      </top>
      <bottom/>
      <diagonal/>
    </border>
    <border>
      <left style="medium">
        <color indexed="64"/>
      </left>
      <right style="thin">
        <color rgb="FF000000"/>
      </right>
      <top/>
      <bottom style="double">
        <color indexed="8"/>
      </bottom>
      <diagonal/>
    </border>
    <border>
      <left style="thin">
        <color indexed="8"/>
      </left>
      <right style="thin">
        <color rgb="FF000000"/>
      </right>
      <top/>
      <bottom style="double">
        <color indexed="8"/>
      </bottom>
      <diagonal/>
    </border>
    <border>
      <left style="medium">
        <color indexed="64"/>
      </left>
      <right style="thin">
        <color rgb="FF000000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rgb="FF000000"/>
      </right>
      <top style="double">
        <color indexed="8"/>
      </top>
      <bottom/>
      <diagonal/>
    </border>
    <border>
      <left style="thin">
        <color indexed="8"/>
      </left>
      <right style="thin">
        <color rgb="FF000000"/>
      </right>
      <top style="double">
        <color indexed="8"/>
      </top>
      <bottom style="thin">
        <color indexed="8"/>
      </bottom>
      <diagonal/>
    </border>
    <border>
      <left style="medium">
        <color indexed="64"/>
      </left>
      <right style="thin">
        <color rgb="FF000000"/>
      </right>
      <top/>
      <bottom style="thin">
        <color indexed="8"/>
      </bottom>
      <diagonal/>
    </border>
    <border>
      <left style="thin">
        <color indexed="8"/>
      </left>
      <right style="thin">
        <color rgb="FF000000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rgb="FF000000"/>
      </right>
      <top/>
      <bottom style="thin">
        <color indexed="8"/>
      </bottom>
      <diagonal/>
    </border>
    <border>
      <left style="medium">
        <color indexed="64"/>
      </left>
      <right style="thin">
        <color rgb="FF000000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rgb="FF000000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rgb="FF000000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rgb="FF000000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rgb="FF000000"/>
      </right>
      <top style="medium">
        <color indexed="64"/>
      </top>
      <bottom/>
      <diagonal/>
    </border>
    <border>
      <left style="thin">
        <color indexed="8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57">
    <xf numFmtId="0" fontId="0" fillId="0" borderId="0"/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4" fillId="29" borderId="40" applyNumberFormat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2" fillId="3" borderId="41" applyNumberFormat="0" applyFont="0" applyAlignment="0" applyProtection="0">
      <alignment vertical="center"/>
    </xf>
    <xf numFmtId="9" fontId="22" fillId="0" borderId="0" applyFont="0" applyFill="0" applyBorder="0" applyAlignment="0" applyProtection="0"/>
    <xf numFmtId="0" fontId="26" fillId="3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" fillId="32" borderId="42" applyNumberFormat="0" applyAlignment="0" applyProtection="0">
      <alignment vertical="center"/>
    </xf>
    <xf numFmtId="41" fontId="22" fillId="0" borderId="0" applyFont="0" applyFill="0" applyBorder="0" applyAlignment="0" applyProtection="0"/>
    <xf numFmtId="41" fontId="22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8" fillId="0" borderId="43" applyNumberFormat="0" applyFill="0" applyAlignment="0" applyProtection="0">
      <alignment vertical="center"/>
    </xf>
    <xf numFmtId="0" fontId="5" fillId="0" borderId="44" applyNumberFormat="0" applyFill="0" applyAlignment="0" applyProtection="0">
      <alignment vertical="center"/>
    </xf>
    <xf numFmtId="0" fontId="29" fillId="2" borderId="40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45" applyNumberFormat="0" applyFill="0" applyAlignment="0" applyProtection="0">
      <alignment vertical="center"/>
    </xf>
    <xf numFmtId="0" fontId="32" fillId="0" borderId="46" applyNumberFormat="0" applyFill="0" applyAlignment="0" applyProtection="0">
      <alignment vertical="center"/>
    </xf>
    <xf numFmtId="0" fontId="33" fillId="0" borderId="4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29" borderId="48" applyNumberFormat="0" applyAlignment="0" applyProtection="0">
      <alignment vertical="center"/>
    </xf>
    <xf numFmtId="0" fontId="6" fillId="0" borderId="0"/>
    <xf numFmtId="37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37" fontId="46" fillId="0" borderId="0"/>
    <xf numFmtId="41" fontId="51" fillId="0" borderId="0"/>
  </cellStyleXfs>
  <cellXfs count="308">
    <xf numFmtId="0" fontId="0" fillId="0" borderId="0" xfId="0" applyNumberFormat="1"/>
    <xf numFmtId="0" fontId="1" fillId="0" borderId="0" xfId="0" applyNumberFormat="1" applyFont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6" fillId="0" borderId="0" xfId="47" applyNumberFormat="1"/>
    <xf numFmtId="0" fontId="1" fillId="0" borderId="0" xfId="0" applyNumberFormat="1" applyFont="1"/>
    <xf numFmtId="177" fontId="1" fillId="0" borderId="0" xfId="0" applyNumberFormat="1" applyFont="1" applyAlignment="1">
      <alignment horizontal="center" vertical="center"/>
    </xf>
    <xf numFmtId="177" fontId="1" fillId="0" borderId="0" xfId="0" applyNumberFormat="1" applyFont="1"/>
    <xf numFmtId="0" fontId="36" fillId="0" borderId="0" xfId="0" applyNumberFormat="1" applyFont="1" applyAlignment="1">
      <alignment vertical="center"/>
    </xf>
    <xf numFmtId="0" fontId="10" fillId="0" borderId="0" xfId="0" applyNumberFormat="1" applyFont="1" applyAlignment="1">
      <alignment vertical="center"/>
    </xf>
    <xf numFmtId="0" fontId="10" fillId="0" borderId="0" xfId="0" applyNumberFormat="1" applyFont="1" applyAlignment="1">
      <alignment horizontal="left" vertical="center"/>
    </xf>
    <xf numFmtId="0" fontId="10" fillId="0" borderId="1" xfId="0" applyNumberFormat="1" applyFont="1" applyBorder="1" applyAlignment="1">
      <alignment horizontal="center" vertical="center" shrinkToFit="1"/>
    </xf>
    <xf numFmtId="0" fontId="10" fillId="0" borderId="2" xfId="0" applyNumberFormat="1" applyFont="1" applyBorder="1" applyAlignment="1">
      <alignment horizontal="center" vertical="center" shrinkToFit="1"/>
    </xf>
    <xf numFmtId="0" fontId="10" fillId="0" borderId="3" xfId="0" applyNumberFormat="1" applyFont="1" applyBorder="1" applyAlignment="1">
      <alignment horizontal="center" vertical="center" shrinkToFit="1"/>
    </xf>
    <xf numFmtId="0" fontId="36" fillId="0" borderId="1" xfId="0" applyNumberFormat="1" applyFont="1" applyBorder="1" applyAlignment="1">
      <alignment horizontal="center" vertical="center" shrinkToFit="1"/>
    </xf>
    <xf numFmtId="3" fontId="36" fillId="0" borderId="4" xfId="0" applyNumberFormat="1" applyFont="1" applyBorder="1" applyAlignment="1">
      <alignment horizontal="right" vertical="center" shrinkToFit="1"/>
    </xf>
    <xf numFmtId="0" fontId="36" fillId="0" borderId="5" xfId="0" applyNumberFormat="1" applyFont="1" applyBorder="1" applyAlignment="1">
      <alignment horizontal="left" vertical="center" shrinkToFit="1"/>
    </xf>
    <xf numFmtId="3" fontId="36" fillId="0" borderId="6" xfId="0" applyNumberFormat="1" applyFont="1" applyBorder="1" applyAlignment="1">
      <alignment horizontal="right" vertical="center" shrinkToFit="1"/>
    </xf>
    <xf numFmtId="0" fontId="36" fillId="0" borderId="3" xfId="0" applyNumberFormat="1" applyFont="1" applyBorder="1" applyAlignment="1">
      <alignment horizontal="left" vertical="center" shrinkToFit="1"/>
    </xf>
    <xf numFmtId="0" fontId="10" fillId="0" borderId="7" xfId="0" applyNumberFormat="1" applyFont="1" applyBorder="1" applyAlignment="1">
      <alignment horizontal="left" vertical="center" shrinkToFit="1"/>
    </xf>
    <xf numFmtId="3" fontId="10" fillId="0" borderId="7" xfId="0" applyNumberFormat="1" applyFont="1" applyBorder="1" applyAlignment="1">
      <alignment horizontal="right" vertical="center" shrinkToFit="1"/>
    </xf>
    <xf numFmtId="179" fontId="10" fillId="0" borderId="8" xfId="0" applyNumberFormat="1" applyFont="1" applyBorder="1" applyAlignment="1">
      <alignment horizontal="right" vertical="center" shrinkToFit="1"/>
    </xf>
    <xf numFmtId="0" fontId="10" fillId="0" borderId="5" xfId="0" applyNumberFormat="1" applyFont="1" applyBorder="1" applyAlignment="1">
      <alignment horizontal="left" vertical="center" shrinkToFit="1"/>
    </xf>
    <xf numFmtId="3" fontId="10" fillId="0" borderId="6" xfId="0" applyNumberFormat="1" applyFont="1" applyBorder="1" applyAlignment="1">
      <alignment horizontal="right" vertical="center" shrinkToFit="1"/>
    </xf>
    <xf numFmtId="0" fontId="10" fillId="0" borderId="3" xfId="0" applyNumberFormat="1" applyFont="1" applyBorder="1" applyAlignment="1">
      <alignment horizontal="left" vertical="center" shrinkToFit="1"/>
    </xf>
    <xf numFmtId="0" fontId="10" fillId="0" borderId="9" xfId="0" applyNumberFormat="1" applyFont="1" applyBorder="1" applyAlignment="1">
      <alignment horizontal="left" vertical="center" shrinkToFit="1"/>
    </xf>
    <xf numFmtId="3" fontId="10" fillId="0" borderId="8" xfId="0" applyNumberFormat="1" applyFont="1" applyBorder="1" applyAlignment="1">
      <alignment horizontal="right" vertical="center" shrinkToFit="1"/>
    </xf>
    <xf numFmtId="0" fontId="10" fillId="0" borderId="10" xfId="0" applyNumberFormat="1" applyFont="1" applyBorder="1" applyAlignment="1">
      <alignment horizontal="left" vertical="center" shrinkToFit="1"/>
    </xf>
    <xf numFmtId="0" fontId="10" fillId="0" borderId="7" xfId="0" applyNumberFormat="1" applyFont="1" applyBorder="1" applyAlignment="1">
      <alignment vertical="center" wrapText="1"/>
    </xf>
    <xf numFmtId="3" fontId="10" fillId="0" borderId="1" xfId="0" applyNumberFormat="1" applyFont="1" applyBorder="1" applyAlignment="1">
      <alignment horizontal="right" vertical="center" shrinkToFit="1"/>
    </xf>
    <xf numFmtId="0" fontId="10" fillId="0" borderId="11" xfId="0" applyNumberFormat="1" applyFont="1" applyBorder="1" applyAlignment="1">
      <alignment horizontal="left" vertical="center"/>
    </xf>
    <xf numFmtId="0" fontId="10" fillId="0" borderId="11" xfId="0" applyNumberFormat="1" applyFont="1" applyBorder="1" applyAlignment="1">
      <alignment horizontal="left" vertical="center" shrinkToFit="1"/>
    </xf>
    <xf numFmtId="179" fontId="36" fillId="0" borderId="8" xfId="0" applyNumberFormat="1" applyFont="1" applyBorder="1" applyAlignment="1">
      <alignment horizontal="right" vertical="center" shrinkToFit="1"/>
    </xf>
    <xf numFmtId="0" fontId="36" fillId="0" borderId="12" xfId="0" applyNumberFormat="1" applyFont="1" applyBorder="1" applyAlignment="1">
      <alignment horizontal="left" vertical="center" shrinkToFit="1"/>
    </xf>
    <xf numFmtId="0" fontId="10" fillId="0" borderId="5" xfId="0" applyNumberFormat="1" applyFont="1" applyBorder="1" applyAlignment="1">
      <alignment horizontal="left" vertical="center" wrapText="1"/>
    </xf>
    <xf numFmtId="0" fontId="10" fillId="0" borderId="2" xfId="0" applyNumberFormat="1" applyFont="1" applyBorder="1" applyAlignment="1">
      <alignment horizontal="left" vertical="center" shrinkToFit="1"/>
    </xf>
    <xf numFmtId="3" fontId="10" fillId="0" borderId="4" xfId="0" applyNumberFormat="1" applyFont="1" applyBorder="1" applyAlignment="1">
      <alignment horizontal="right" vertical="center" shrinkToFit="1"/>
    </xf>
    <xf numFmtId="0" fontId="11" fillId="0" borderId="7" xfId="0" applyNumberFormat="1" applyFont="1" applyBorder="1" applyAlignment="1">
      <alignment horizontal="left" vertical="center" wrapText="1"/>
    </xf>
    <xf numFmtId="0" fontId="10" fillId="0" borderId="0" xfId="0" applyNumberFormat="1" applyFont="1" applyBorder="1" applyAlignment="1">
      <alignment vertical="center"/>
    </xf>
    <xf numFmtId="0" fontId="10" fillId="0" borderId="0" xfId="0" applyNumberFormat="1" applyFont="1" applyBorder="1" applyAlignment="1">
      <alignment horizontal="center" vertical="center" shrinkToFit="1"/>
    </xf>
    <xf numFmtId="0" fontId="10" fillId="0" borderId="7" xfId="0" applyNumberFormat="1" applyFont="1" applyBorder="1" applyAlignment="1">
      <alignment horizontal="left" vertical="center" wrapText="1"/>
    </xf>
    <xf numFmtId="0" fontId="10" fillId="0" borderId="9" xfId="0" applyNumberFormat="1" applyFont="1" applyBorder="1" applyAlignment="1">
      <alignment horizontal="center" vertical="center" shrinkToFit="1"/>
    </xf>
    <xf numFmtId="0" fontId="10" fillId="0" borderId="9" xfId="0" applyNumberFormat="1" applyFont="1" applyBorder="1" applyAlignment="1">
      <alignment horizontal="left" vertical="center" wrapText="1"/>
    </xf>
    <xf numFmtId="0" fontId="10" fillId="0" borderId="5" xfId="0" applyNumberFormat="1" applyFont="1" applyBorder="1" applyAlignment="1">
      <alignment vertical="center" shrinkToFit="1"/>
    </xf>
    <xf numFmtId="0" fontId="10" fillId="0" borderId="6" xfId="0" applyNumberFormat="1" applyFont="1" applyBorder="1" applyAlignment="1">
      <alignment vertical="center" shrinkToFit="1"/>
    </xf>
    <xf numFmtId="0" fontId="10" fillId="0" borderId="0" xfId="0" applyNumberFormat="1" applyFont="1" applyBorder="1" applyAlignment="1">
      <alignment horizontal="left" vertical="center" shrinkToFit="1"/>
    </xf>
    <xf numFmtId="3" fontId="10" fillId="0" borderId="6" xfId="0" applyNumberFormat="1" applyFont="1" applyBorder="1" applyAlignment="1">
      <alignment vertical="center"/>
    </xf>
    <xf numFmtId="179" fontId="36" fillId="0" borderId="4" xfId="0" applyNumberFormat="1" applyFont="1" applyBorder="1" applyAlignment="1">
      <alignment horizontal="right" vertical="center" shrinkToFit="1"/>
    </xf>
    <xf numFmtId="0" fontId="36" fillId="0" borderId="12" xfId="0" applyNumberFormat="1" applyFont="1" applyBorder="1" applyAlignment="1">
      <alignment horizontal="center" vertical="center" shrinkToFit="1"/>
    </xf>
    <xf numFmtId="0" fontId="36" fillId="0" borderId="4" xfId="0" applyNumberFormat="1" applyFont="1" applyBorder="1" applyAlignment="1">
      <alignment horizontal="center" vertical="center" shrinkToFit="1"/>
    </xf>
    <xf numFmtId="0" fontId="36" fillId="0" borderId="2" xfId="0" applyNumberFormat="1" applyFont="1" applyBorder="1" applyAlignment="1">
      <alignment horizontal="left" vertical="center" shrinkToFit="1"/>
    </xf>
    <xf numFmtId="0" fontId="10" fillId="0" borderId="0" xfId="0" applyNumberFormat="1" applyFont="1" applyAlignment="1">
      <alignment horizontal="left" vertical="center" shrinkToFit="1"/>
    </xf>
    <xf numFmtId="0" fontId="10" fillId="0" borderId="7" xfId="0" applyNumberFormat="1" applyFont="1" applyBorder="1" applyAlignment="1">
      <alignment horizontal="justify" vertical="center" wrapText="1"/>
    </xf>
    <xf numFmtId="0" fontId="12" fillId="0" borderId="7" xfId="0" applyNumberFormat="1" applyFont="1" applyBorder="1" applyAlignment="1">
      <alignment horizontal="justify" vertical="center" wrapText="1"/>
    </xf>
    <xf numFmtId="0" fontId="12" fillId="0" borderId="9" xfId="0" applyNumberFormat="1" applyFont="1" applyBorder="1" applyAlignment="1">
      <alignment horizontal="justify" vertical="center" wrapText="1"/>
    </xf>
    <xf numFmtId="0" fontId="10" fillId="0" borderId="3" xfId="0" applyNumberFormat="1" applyFont="1" applyBorder="1" applyAlignment="1">
      <alignment horizontal="left" vertical="center" wrapText="1"/>
    </xf>
    <xf numFmtId="0" fontId="13" fillId="0" borderId="7" xfId="0" applyNumberFormat="1" applyFont="1" applyBorder="1" applyAlignment="1">
      <alignment horizontal="left" vertical="center" shrinkToFit="1"/>
    </xf>
    <xf numFmtId="0" fontId="10" fillId="0" borderId="12" xfId="0" applyNumberFormat="1" applyFont="1" applyBorder="1" applyAlignment="1">
      <alignment horizontal="left" vertical="center" shrinkToFit="1"/>
    </xf>
    <xf numFmtId="179" fontId="36" fillId="0" borderId="2" xfId="0" applyNumberFormat="1" applyFont="1" applyBorder="1" applyAlignment="1">
      <alignment horizontal="right" vertical="center" shrinkToFit="1"/>
    </xf>
    <xf numFmtId="3" fontId="10" fillId="0" borderId="0" xfId="0" applyNumberFormat="1" applyFont="1" applyAlignment="1">
      <alignment vertical="center"/>
    </xf>
    <xf numFmtId="3" fontId="10" fillId="0" borderId="2" xfId="0" applyNumberFormat="1" applyFont="1" applyBorder="1" applyAlignment="1">
      <alignment horizontal="right" vertical="center" shrinkToFit="1"/>
    </xf>
    <xf numFmtId="179" fontId="10" fillId="0" borderId="4" xfId="0" applyNumberFormat="1" applyFont="1" applyBorder="1" applyAlignment="1">
      <alignment horizontal="right" vertical="center" shrinkToFit="1"/>
    </xf>
    <xf numFmtId="0" fontId="1" fillId="0" borderId="0" xfId="54" applyNumberFormat="1"/>
    <xf numFmtId="0" fontId="9" fillId="0" borderId="0" xfId="54" applyNumberFormat="1" applyFont="1" applyAlignment="1">
      <alignment horizontal="justify" vertical="center" wrapText="1"/>
    </xf>
    <xf numFmtId="0" fontId="14" fillId="0" borderId="0" xfId="0" applyNumberFormat="1" applyFont="1" applyAlignment="1">
      <alignment horizontal="center" vertical="center"/>
    </xf>
    <xf numFmtId="0" fontId="14" fillId="0" borderId="0" xfId="0" applyNumberFormat="1" applyFont="1"/>
    <xf numFmtId="177" fontId="14" fillId="0" borderId="0" xfId="0" applyNumberFormat="1" applyFont="1"/>
    <xf numFmtId="0" fontId="10" fillId="0" borderId="6" xfId="0" applyNumberFormat="1" applyFont="1" applyBorder="1" applyAlignment="1">
      <alignment horizontal="left" vertical="center" shrinkToFit="1"/>
    </xf>
    <xf numFmtId="0" fontId="10" fillId="0" borderId="11" xfId="0" applyNumberFormat="1" applyFont="1" applyBorder="1" applyAlignment="1">
      <alignment horizontal="center" vertical="center" shrinkToFit="1"/>
    </xf>
    <xf numFmtId="0" fontId="37" fillId="0" borderId="0" xfId="0" applyNumberFormat="1" applyFont="1" applyAlignment="1">
      <alignment horizontal="center" vertical="center"/>
    </xf>
    <xf numFmtId="0" fontId="38" fillId="0" borderId="0" xfId="0" applyNumberFormat="1" applyFont="1" applyAlignment="1">
      <alignment horizontal="center" vertical="center"/>
    </xf>
    <xf numFmtId="0" fontId="39" fillId="0" borderId="0" xfId="0" applyNumberFormat="1" applyFont="1" applyAlignment="1">
      <alignment horizontal="center" vertical="center"/>
    </xf>
    <xf numFmtId="0" fontId="37" fillId="0" borderId="0" xfId="0" applyNumberFormat="1" applyFont="1" applyAlignment="1">
      <alignment horizontal="left" vertical="center"/>
    </xf>
    <xf numFmtId="177" fontId="38" fillId="0" borderId="0" xfId="0" applyNumberFormat="1" applyFont="1" applyAlignment="1">
      <alignment horizontal="center" vertical="center"/>
    </xf>
    <xf numFmtId="0" fontId="40" fillId="0" borderId="13" xfId="0" applyNumberFormat="1" applyFont="1" applyBorder="1" applyAlignment="1">
      <alignment horizontal="center" vertical="center"/>
    </xf>
    <xf numFmtId="0" fontId="40" fillId="0" borderId="14" xfId="0" applyNumberFormat="1" applyFont="1" applyBorder="1" applyAlignment="1">
      <alignment horizontal="center" vertical="center"/>
    </xf>
    <xf numFmtId="177" fontId="40" fillId="0" borderId="14" xfId="0" applyNumberFormat="1" applyFont="1" applyBorder="1" applyAlignment="1">
      <alignment horizontal="center" vertical="center"/>
    </xf>
    <xf numFmtId="0" fontId="40" fillId="0" borderId="14" xfId="0" applyNumberFormat="1" applyFont="1" applyBorder="1" applyAlignment="1">
      <alignment horizontal="center" vertical="center" wrapText="1"/>
    </xf>
    <xf numFmtId="0" fontId="40" fillId="0" borderId="15" xfId="0" applyNumberFormat="1" applyFont="1" applyBorder="1" applyAlignment="1">
      <alignment horizontal="center" vertical="center"/>
    </xf>
    <xf numFmtId="0" fontId="40" fillId="0" borderId="16" xfId="0" applyNumberFormat="1" applyFont="1" applyBorder="1" applyAlignment="1">
      <alignment vertical="center"/>
    </xf>
    <xf numFmtId="176" fontId="40" fillId="0" borderId="3" xfId="0" applyNumberFormat="1" applyFont="1" applyBorder="1" applyAlignment="1">
      <alignment horizontal="right" vertical="center"/>
    </xf>
    <xf numFmtId="178" fontId="40" fillId="0" borderId="3" xfId="0" applyNumberFormat="1" applyFont="1" applyBorder="1" applyAlignment="1">
      <alignment horizontal="right" vertical="center"/>
    </xf>
    <xf numFmtId="176" fontId="40" fillId="0" borderId="17" xfId="0" applyNumberFormat="1" applyFont="1" applyBorder="1" applyAlignment="1">
      <alignment horizontal="center" vertical="center"/>
    </xf>
    <xf numFmtId="0" fontId="40" fillId="0" borderId="18" xfId="0" applyNumberFormat="1" applyFont="1" applyBorder="1" applyAlignment="1">
      <alignment vertical="center"/>
    </xf>
    <xf numFmtId="176" fontId="40" fillId="0" borderId="2" xfId="0" applyNumberFormat="1" applyFont="1" applyBorder="1" applyAlignment="1">
      <alignment horizontal="right" vertical="center"/>
    </xf>
    <xf numFmtId="176" fontId="40" fillId="0" borderId="19" xfId="0" applyNumberFormat="1" applyFont="1" applyBorder="1" applyAlignment="1">
      <alignment horizontal="center" vertical="center"/>
    </xf>
    <xf numFmtId="0" fontId="40" fillId="0" borderId="20" xfId="0" applyNumberFormat="1" applyFont="1" applyBorder="1" applyAlignment="1">
      <alignment horizontal="center" vertical="center"/>
    </xf>
    <xf numFmtId="176" fontId="40" fillId="0" borderId="21" xfId="0" applyNumberFormat="1" applyFont="1" applyBorder="1" applyAlignment="1">
      <alignment horizontal="right" vertical="center"/>
    </xf>
    <xf numFmtId="176" fontId="40" fillId="0" borderId="22" xfId="0" applyNumberFormat="1" applyFont="1" applyBorder="1" applyAlignment="1">
      <alignment horizontal="center" vertical="center"/>
    </xf>
    <xf numFmtId="0" fontId="38" fillId="0" borderId="0" xfId="0" applyNumberFormat="1" applyFont="1" applyAlignment="1">
      <alignment vertical="center"/>
    </xf>
    <xf numFmtId="0" fontId="38" fillId="0" borderId="0" xfId="0" applyNumberFormat="1" applyFont="1"/>
    <xf numFmtId="177" fontId="38" fillId="0" borderId="0" xfId="0" applyNumberFormat="1" applyFont="1"/>
    <xf numFmtId="0" fontId="40" fillId="0" borderId="16" xfId="0" applyNumberFormat="1" applyFont="1" applyBorder="1" applyAlignment="1">
      <alignment horizontal="center" vertical="center"/>
    </xf>
    <xf numFmtId="177" fontId="40" fillId="0" borderId="3" xfId="0" applyNumberFormat="1" applyFont="1" applyBorder="1" applyAlignment="1">
      <alignment horizontal="right" vertical="center"/>
    </xf>
    <xf numFmtId="0" fontId="40" fillId="0" borderId="18" xfId="0" applyNumberFormat="1" applyFont="1" applyBorder="1" applyAlignment="1">
      <alignment horizontal="center" vertical="center"/>
    </xf>
    <xf numFmtId="177" fontId="40" fillId="0" borderId="21" xfId="0" applyNumberFormat="1" applyFont="1" applyBorder="1" applyAlignment="1">
      <alignment horizontal="right" vertical="center"/>
    </xf>
    <xf numFmtId="0" fontId="41" fillId="0" borderId="18" xfId="0" applyNumberFormat="1" applyFont="1" applyBorder="1" applyAlignment="1">
      <alignment horizontal="center" vertical="center"/>
    </xf>
    <xf numFmtId="0" fontId="41" fillId="0" borderId="2" xfId="0" applyNumberFormat="1" applyFont="1" applyBorder="1" applyAlignment="1">
      <alignment horizontal="center" vertical="center"/>
    </xf>
    <xf numFmtId="0" fontId="41" fillId="0" borderId="19" xfId="0" applyNumberFormat="1" applyFont="1" applyBorder="1" applyAlignment="1">
      <alignment horizontal="center" vertical="center"/>
    </xf>
    <xf numFmtId="0" fontId="38" fillId="0" borderId="18" xfId="0" applyNumberFormat="1" applyFont="1" applyBorder="1" applyAlignment="1">
      <alignment horizontal="left" vertical="center"/>
    </xf>
    <xf numFmtId="0" fontId="38" fillId="0" borderId="2" xfId="0" applyNumberFormat="1" applyFont="1" applyBorder="1" applyAlignment="1">
      <alignment horizontal="left" vertical="center"/>
    </xf>
    <xf numFmtId="3" fontId="38" fillId="0" borderId="2" xfId="0" applyNumberFormat="1" applyFont="1" applyBorder="1" applyAlignment="1">
      <alignment horizontal="right" vertical="center"/>
    </xf>
    <xf numFmtId="177" fontId="38" fillId="0" borderId="2" xfId="0" applyNumberFormat="1" applyFont="1" applyBorder="1" applyAlignment="1">
      <alignment horizontal="right" vertical="center"/>
    </xf>
    <xf numFmtId="177" fontId="38" fillId="0" borderId="19" xfId="0" applyNumberFormat="1" applyFont="1" applyBorder="1" applyAlignment="1">
      <alignment horizontal="right" vertical="center"/>
    </xf>
    <xf numFmtId="0" fontId="38" fillId="0" borderId="20" xfId="0" applyNumberFormat="1" applyFont="1" applyBorder="1" applyAlignment="1">
      <alignment horizontal="left" vertical="center"/>
    </xf>
    <xf numFmtId="0" fontId="38" fillId="0" borderId="21" xfId="0" applyNumberFormat="1" applyFont="1" applyBorder="1" applyAlignment="1">
      <alignment horizontal="left" vertical="center"/>
    </xf>
    <xf numFmtId="3" fontId="38" fillId="0" borderId="21" xfId="0" applyNumberFormat="1" applyFont="1" applyBorder="1" applyAlignment="1">
      <alignment horizontal="right" vertical="center"/>
    </xf>
    <xf numFmtId="177" fontId="38" fillId="0" borderId="21" xfId="0" applyNumberFormat="1" applyFont="1" applyBorder="1" applyAlignment="1">
      <alignment horizontal="right" vertical="center"/>
    </xf>
    <xf numFmtId="177" fontId="38" fillId="0" borderId="22" xfId="0" applyNumberFormat="1" applyFont="1" applyBorder="1" applyAlignment="1">
      <alignment horizontal="right" vertical="center"/>
    </xf>
    <xf numFmtId="0" fontId="42" fillId="0" borderId="0" xfId="54" applyNumberFormat="1" applyFont="1" applyAlignment="1">
      <alignment vertical="center"/>
    </xf>
    <xf numFmtId="0" fontId="43" fillId="0" borderId="0" xfId="54" applyNumberFormat="1" applyFont="1" applyAlignment="1">
      <alignment vertical="center"/>
    </xf>
    <xf numFmtId="0" fontId="38" fillId="0" borderId="0" xfId="54" applyNumberFormat="1" applyFont="1"/>
    <xf numFmtId="0" fontId="39" fillId="0" borderId="0" xfId="54" applyNumberFormat="1" applyFont="1" applyAlignment="1">
      <alignment horizontal="right" vertical="center"/>
    </xf>
    <xf numFmtId="0" fontId="38" fillId="0" borderId="49" xfId="54" applyNumberFormat="1" applyFont="1" applyBorder="1" applyAlignment="1">
      <alignment horizontal="center" vertical="center" wrapText="1"/>
    </xf>
    <xf numFmtId="0" fontId="38" fillId="0" borderId="50" xfId="54" applyNumberFormat="1" applyFont="1" applyBorder="1" applyAlignment="1">
      <alignment horizontal="center" vertical="center" wrapText="1"/>
    </xf>
    <xf numFmtId="0" fontId="38" fillId="0" borderId="23" xfId="54" applyNumberFormat="1" applyFont="1" applyBorder="1" applyAlignment="1">
      <alignment horizontal="center" vertical="center" wrapText="1"/>
    </xf>
    <xf numFmtId="0" fontId="38" fillId="0" borderId="51" xfId="54" applyNumberFormat="1" applyFont="1" applyBorder="1" applyAlignment="1">
      <alignment horizontal="center" vertical="center" wrapText="1"/>
    </xf>
    <xf numFmtId="0" fontId="38" fillId="0" borderId="52" xfId="54" applyNumberFormat="1" applyFont="1" applyBorder="1" applyAlignment="1">
      <alignment horizontal="right" vertical="center" wrapText="1"/>
    </xf>
    <xf numFmtId="3" fontId="38" fillId="0" borderId="52" xfId="54" applyNumberFormat="1" applyFont="1" applyBorder="1" applyAlignment="1">
      <alignment horizontal="right" vertical="center" wrapText="1"/>
    </xf>
    <xf numFmtId="0" fontId="38" fillId="0" borderId="24" xfId="54" applyNumberFormat="1" applyFont="1" applyBorder="1" applyAlignment="1">
      <alignment horizontal="center" vertical="center" wrapText="1"/>
    </xf>
    <xf numFmtId="0" fontId="38" fillId="0" borderId="53" xfId="54" applyNumberFormat="1" applyFont="1" applyBorder="1" applyAlignment="1">
      <alignment horizontal="center" vertical="center" wrapText="1"/>
    </xf>
    <xf numFmtId="176" fontId="38" fillId="0" borderId="54" xfId="36" applyNumberFormat="1" applyFont="1" applyBorder="1" applyAlignment="1">
      <alignment horizontal="right" vertical="center" wrapText="1"/>
    </xf>
    <xf numFmtId="3" fontId="38" fillId="0" borderId="54" xfId="54" applyNumberFormat="1" applyFont="1" applyBorder="1" applyAlignment="1">
      <alignment horizontal="right" vertical="center" wrapText="1"/>
    </xf>
    <xf numFmtId="0" fontId="38" fillId="0" borderId="25" xfId="54" applyNumberFormat="1" applyFont="1" applyBorder="1" applyAlignment="1">
      <alignment horizontal="center" vertical="center" wrapText="1"/>
    </xf>
    <xf numFmtId="0" fontId="38" fillId="0" borderId="0" xfId="54" applyNumberFormat="1" applyFont="1" applyBorder="1" applyAlignment="1">
      <alignment horizontal="center" vertical="center" wrapText="1"/>
    </xf>
    <xf numFmtId="41" fontId="38" fillId="0" borderId="0" xfId="36" applyNumberFormat="1" applyFont="1" applyBorder="1" applyAlignment="1">
      <alignment horizontal="center" vertical="center" wrapText="1"/>
    </xf>
    <xf numFmtId="3" fontId="38" fillId="0" borderId="0" xfId="54" applyNumberFormat="1" applyFont="1" applyBorder="1" applyAlignment="1">
      <alignment horizontal="center" vertical="center" wrapText="1"/>
    </xf>
    <xf numFmtId="41" fontId="38" fillId="0" borderId="54" xfId="36" applyNumberFormat="1" applyFont="1" applyBorder="1" applyAlignment="1">
      <alignment horizontal="right" vertical="center" wrapText="1"/>
    </xf>
    <xf numFmtId="10" fontId="38" fillId="0" borderId="54" xfId="29" applyNumberFormat="1" applyFont="1" applyBorder="1" applyAlignment="1">
      <alignment horizontal="right" vertical="center" wrapText="1"/>
    </xf>
    <xf numFmtId="0" fontId="39" fillId="0" borderId="0" xfId="54" applyNumberFormat="1" applyFont="1" applyAlignment="1">
      <alignment horizontal="justify" vertical="center" wrapText="1"/>
    </xf>
    <xf numFmtId="0" fontId="44" fillId="0" borderId="55" xfId="54" applyNumberFormat="1" applyFont="1" applyBorder="1" applyAlignment="1">
      <alignment horizontal="center" vertical="center" wrapText="1"/>
    </xf>
    <xf numFmtId="0" fontId="44" fillId="0" borderId="56" xfId="54" applyNumberFormat="1" applyFont="1" applyBorder="1" applyAlignment="1">
      <alignment horizontal="center" vertical="center" wrapText="1"/>
    </xf>
    <xf numFmtId="0" fontId="44" fillId="0" borderId="57" xfId="54" applyNumberFormat="1" applyFont="1" applyBorder="1" applyAlignment="1">
      <alignment horizontal="center" vertical="center" wrapText="1"/>
    </xf>
    <xf numFmtId="0" fontId="38" fillId="0" borderId="58" xfId="54" applyNumberFormat="1" applyFont="1" applyBorder="1" applyAlignment="1">
      <alignment vertical="center" wrapText="1"/>
    </xf>
    <xf numFmtId="0" fontId="44" fillId="0" borderId="59" xfId="54" applyNumberFormat="1" applyFont="1" applyBorder="1" applyAlignment="1">
      <alignment horizontal="center" vertical="center" wrapText="1"/>
    </xf>
    <xf numFmtId="0" fontId="44" fillId="0" borderId="60" xfId="54" applyNumberFormat="1" applyFont="1" applyBorder="1" applyAlignment="1">
      <alignment horizontal="center" vertical="center" wrapText="1"/>
    </xf>
    <xf numFmtId="3" fontId="44" fillId="0" borderId="61" xfId="54" applyNumberFormat="1" applyFont="1" applyBorder="1" applyAlignment="1">
      <alignment horizontal="right" vertical="center" wrapText="1"/>
    </xf>
    <xf numFmtId="3" fontId="44" fillId="0" borderId="62" xfId="54" applyNumberFormat="1" applyFont="1" applyBorder="1" applyAlignment="1">
      <alignment horizontal="right" vertical="center" wrapText="1"/>
    </xf>
    <xf numFmtId="0" fontId="39" fillId="0" borderId="62" xfId="54" applyNumberFormat="1" applyFont="1" applyBorder="1" applyAlignment="1">
      <alignment horizontal="right" vertical="center" wrapText="1"/>
    </xf>
    <xf numFmtId="3" fontId="44" fillId="0" borderId="26" xfId="54" applyNumberFormat="1" applyFont="1" applyBorder="1" applyAlignment="1">
      <alignment horizontal="right" vertical="center" wrapText="1"/>
    </xf>
    <xf numFmtId="0" fontId="44" fillId="0" borderId="63" xfId="54" applyNumberFormat="1" applyFont="1" applyBorder="1" applyAlignment="1">
      <alignment horizontal="center" vertical="center" wrapText="1"/>
    </xf>
    <xf numFmtId="3" fontId="44" fillId="0" borderId="64" xfId="54" applyNumberFormat="1" applyFont="1" applyBorder="1" applyAlignment="1">
      <alignment horizontal="right" vertical="center" wrapText="1"/>
    </xf>
    <xf numFmtId="3" fontId="44" fillId="0" borderId="65" xfId="54" applyNumberFormat="1" applyFont="1" applyBorder="1" applyAlignment="1">
      <alignment horizontal="right" vertical="center" wrapText="1"/>
    </xf>
    <xf numFmtId="0" fontId="39" fillId="0" borderId="65" xfId="54" applyNumberFormat="1" applyFont="1" applyBorder="1" applyAlignment="1">
      <alignment horizontal="right" vertical="center" wrapText="1"/>
    </xf>
    <xf numFmtId="3" fontId="44" fillId="0" borderId="27" xfId="54" applyNumberFormat="1" applyFont="1" applyBorder="1" applyAlignment="1">
      <alignment horizontal="right" vertical="center" wrapText="1"/>
    </xf>
    <xf numFmtId="0" fontId="44" fillId="0" borderId="66" xfId="54" applyNumberFormat="1" applyFont="1" applyBorder="1" applyAlignment="1">
      <alignment horizontal="center" vertical="center" wrapText="1"/>
    </xf>
    <xf numFmtId="3" fontId="44" fillId="0" borderId="67" xfId="54" applyNumberFormat="1" applyFont="1" applyBorder="1" applyAlignment="1">
      <alignment horizontal="right" vertical="center" wrapText="1"/>
    </xf>
    <xf numFmtId="0" fontId="39" fillId="0" borderId="67" xfId="54" applyNumberFormat="1" applyFont="1" applyBorder="1" applyAlignment="1">
      <alignment horizontal="right" vertical="center" wrapText="1"/>
    </xf>
    <xf numFmtId="41" fontId="39" fillId="0" borderId="67" xfId="36" applyNumberFormat="1" applyFont="1" applyBorder="1" applyAlignment="1">
      <alignment horizontal="right" vertical="center" wrapText="1"/>
    </xf>
    <xf numFmtId="3" fontId="44" fillId="0" borderId="28" xfId="54" applyNumberFormat="1" applyFont="1" applyBorder="1" applyAlignment="1">
      <alignment horizontal="right" vertical="center" wrapText="1"/>
    </xf>
    <xf numFmtId="0" fontId="44" fillId="0" borderId="68" xfId="54" applyNumberFormat="1" applyFont="1" applyBorder="1" applyAlignment="1">
      <alignment horizontal="center" vertical="center" wrapText="1"/>
    </xf>
    <xf numFmtId="3" fontId="44" fillId="0" borderId="69" xfId="54" applyNumberFormat="1" applyFont="1" applyBorder="1" applyAlignment="1">
      <alignment horizontal="right" vertical="center" wrapText="1"/>
    </xf>
    <xf numFmtId="3" fontId="44" fillId="0" borderId="29" xfId="54" applyNumberFormat="1" applyFont="1" applyBorder="1" applyAlignment="1">
      <alignment horizontal="right" vertical="center" wrapText="1"/>
    </xf>
    <xf numFmtId="0" fontId="45" fillId="0" borderId="0" xfId="54" applyNumberFormat="1" applyFont="1"/>
    <xf numFmtId="0" fontId="13" fillId="0" borderId="1" xfId="0" applyNumberFormat="1" applyFont="1" applyBorder="1" applyAlignment="1">
      <alignment horizontal="left" vertical="center" shrinkToFit="1"/>
    </xf>
    <xf numFmtId="3" fontId="10" fillId="0" borderId="9" xfId="0" applyNumberFormat="1" applyFont="1" applyBorder="1" applyAlignment="1">
      <alignment horizontal="right" vertical="center" shrinkToFit="1"/>
    </xf>
    <xf numFmtId="3" fontId="10" fillId="0" borderId="3" xfId="0" applyNumberFormat="1" applyFont="1" applyBorder="1" applyAlignment="1">
      <alignment horizontal="right" vertical="center" shrinkToFit="1"/>
    </xf>
    <xf numFmtId="179" fontId="10" fillId="0" borderId="7" xfId="0" applyNumberFormat="1" applyFont="1" applyBorder="1" applyAlignment="1">
      <alignment horizontal="right" vertical="center" shrinkToFit="1"/>
    </xf>
    <xf numFmtId="179" fontId="10" fillId="0" borderId="3" xfId="0" applyNumberFormat="1" applyFont="1" applyBorder="1" applyAlignment="1">
      <alignment horizontal="right" vertical="center" shrinkToFit="1"/>
    </xf>
    <xf numFmtId="179" fontId="10" fillId="0" borderId="9" xfId="0" applyNumberFormat="1" applyFont="1" applyBorder="1" applyAlignment="1">
      <alignment horizontal="right" vertical="center" shrinkToFit="1"/>
    </xf>
    <xf numFmtId="0" fontId="10" fillId="0" borderId="5" xfId="0" applyNumberFormat="1" applyFont="1" applyBorder="1" applyAlignment="1">
      <alignment vertical="center"/>
    </xf>
    <xf numFmtId="37" fontId="47" fillId="0" borderId="0" xfId="55" applyFont="1"/>
    <xf numFmtId="37" fontId="50" fillId="0" borderId="0" xfId="55" applyFont="1"/>
    <xf numFmtId="37" fontId="50" fillId="0" borderId="0" xfId="55" applyFont="1" applyAlignment="1">
      <alignment horizontal="right"/>
    </xf>
    <xf numFmtId="37" fontId="50" fillId="0" borderId="74" xfId="55" applyFont="1" applyFill="1" applyBorder="1" applyAlignment="1">
      <alignment horizontal="center" vertical="center" wrapText="1"/>
    </xf>
    <xf numFmtId="37" fontId="50" fillId="0" borderId="0" xfId="55" applyFont="1" applyFill="1" applyAlignment="1">
      <alignment horizontal="left" vertical="center"/>
    </xf>
    <xf numFmtId="37" fontId="50" fillId="0" borderId="0" xfId="55" applyFont="1" applyFill="1" applyAlignment="1">
      <alignment horizontal="center" vertical="center" wrapText="1"/>
    </xf>
    <xf numFmtId="37" fontId="50" fillId="0" borderId="0" xfId="55" applyFont="1" applyAlignment="1">
      <alignment vertical="center"/>
    </xf>
    <xf numFmtId="37" fontId="50" fillId="0" borderId="0" xfId="55" applyFont="1" applyFill="1" applyAlignment="1">
      <alignment horizontal="right" vertical="center"/>
    </xf>
    <xf numFmtId="41" fontId="50" fillId="0" borderId="74" xfId="56" applyFont="1" applyFill="1" applyBorder="1" applyAlignment="1">
      <alignment horizontal="center" vertical="center" wrapText="1"/>
    </xf>
    <xf numFmtId="37" fontId="50" fillId="0" borderId="0" xfId="55" applyFont="1" applyFill="1" applyAlignment="1">
      <alignment horizontal="left" vertical="center" wrapText="1"/>
    </xf>
    <xf numFmtId="37" fontId="50" fillId="0" borderId="74" xfId="55" applyFont="1" applyFill="1" applyBorder="1" applyAlignment="1">
      <alignment horizontal="center" vertical="center"/>
    </xf>
    <xf numFmtId="41" fontId="50" fillId="0" borderId="74" xfId="56" applyFont="1" applyBorder="1" applyAlignment="1">
      <alignment horizontal="center" vertical="center" wrapText="1"/>
    </xf>
    <xf numFmtId="41" fontId="50" fillId="0" borderId="74" xfId="56" applyFont="1" applyFill="1" applyBorder="1" applyAlignment="1">
      <alignment vertical="center"/>
    </xf>
    <xf numFmtId="37" fontId="47" fillId="0" borderId="0" xfId="55" applyFont="1" applyFill="1"/>
    <xf numFmtId="37" fontId="50" fillId="0" borderId="74" xfId="55" applyFont="1" applyBorder="1" applyAlignment="1">
      <alignment horizontal="center" vertical="center" wrapText="1"/>
    </xf>
    <xf numFmtId="37" fontId="50" fillId="0" borderId="74" xfId="55" applyFont="1" applyBorder="1" applyAlignment="1">
      <alignment vertical="center"/>
    </xf>
    <xf numFmtId="41" fontId="50" fillId="0" borderId="76" xfId="56" applyFont="1" applyBorder="1" applyAlignment="1">
      <alignment vertical="center" wrapText="1"/>
    </xf>
    <xf numFmtId="37" fontId="50" fillId="0" borderId="86" xfId="55" applyNumberFormat="1" applyFont="1" applyFill="1" applyBorder="1" applyAlignment="1">
      <alignment horizontal="center" vertical="center" wrapText="1"/>
    </xf>
    <xf numFmtId="41" fontId="50" fillId="0" borderId="74" xfId="56" applyNumberFormat="1" applyFont="1" applyBorder="1" applyAlignment="1">
      <alignment horizontal="center" vertical="center" wrapText="1"/>
    </xf>
    <xf numFmtId="37" fontId="46" fillId="0" borderId="0" xfId="55" applyFont="1"/>
    <xf numFmtId="37" fontId="47" fillId="0" borderId="0" xfId="55" applyNumberFormat="1" applyFont="1"/>
    <xf numFmtId="37" fontId="50" fillId="0" borderId="0" xfId="55" applyNumberFormat="1" applyFont="1"/>
    <xf numFmtId="37" fontId="50" fillId="0" borderId="0" xfId="55" applyNumberFormat="1" applyFont="1" applyAlignment="1">
      <alignment horizontal="right"/>
    </xf>
    <xf numFmtId="37" fontId="46" fillId="0" borderId="0" xfId="55" applyNumberFormat="1" applyFont="1"/>
    <xf numFmtId="37" fontId="52" fillId="0" borderId="0" xfId="55" applyNumberFormat="1" applyFont="1"/>
    <xf numFmtId="37" fontId="50" fillId="0" borderId="74" xfId="55" applyNumberFormat="1" applyFont="1" applyBorder="1" applyAlignment="1">
      <alignment horizontal="center" vertical="center" wrapText="1"/>
    </xf>
    <xf numFmtId="37" fontId="50" fillId="0" borderId="0" xfId="55" applyNumberFormat="1" applyFont="1" applyAlignment="1">
      <alignment horizontal="left" vertical="center"/>
    </xf>
    <xf numFmtId="37" fontId="50" fillId="0" borderId="0" xfId="55" applyNumberFormat="1" applyFont="1" applyAlignment="1">
      <alignment horizontal="center" vertical="center" wrapText="1"/>
    </xf>
    <xf numFmtId="37" fontId="52" fillId="0" borderId="0" xfId="55" applyNumberFormat="1" applyFont="1" applyAlignment="1">
      <alignment vertical="center"/>
    </xf>
    <xf numFmtId="37" fontId="50" fillId="0" borderId="0" xfId="55" applyNumberFormat="1" applyFont="1" applyAlignment="1">
      <alignment vertical="center"/>
    </xf>
    <xf numFmtId="37" fontId="50" fillId="0" borderId="0" xfId="55" applyNumberFormat="1" applyFont="1" applyAlignment="1">
      <alignment horizontal="right" vertical="center"/>
    </xf>
    <xf numFmtId="37" fontId="50" fillId="0" borderId="0" xfId="55" applyNumberFormat="1" applyFont="1" applyAlignment="1">
      <alignment horizontal="left" vertical="center" wrapText="1"/>
    </xf>
    <xf numFmtId="37" fontId="50" fillId="0" borderId="74" xfId="55" applyNumberFormat="1" applyFont="1" applyFill="1" applyBorder="1" applyAlignment="1">
      <alignment horizontal="center" vertical="center" wrapText="1"/>
    </xf>
    <xf numFmtId="37" fontId="50" fillId="0" borderId="74" xfId="55" applyNumberFormat="1" applyFont="1" applyFill="1" applyBorder="1" applyAlignment="1">
      <alignment horizontal="center" vertical="center"/>
    </xf>
    <xf numFmtId="41" fontId="50" fillId="0" borderId="74" xfId="56" applyNumberFormat="1" applyFont="1" applyBorder="1" applyAlignment="1">
      <alignment vertical="center"/>
    </xf>
    <xf numFmtId="37" fontId="50" fillId="0" borderId="74" xfId="55" applyNumberFormat="1" applyFont="1" applyFill="1" applyBorder="1" applyAlignment="1">
      <alignment vertical="center" wrapText="1"/>
    </xf>
    <xf numFmtId="41" fontId="50" fillId="0" borderId="74" xfId="56" applyNumberFormat="1" applyFont="1" applyBorder="1" applyAlignment="1">
      <alignment vertical="center" wrapText="1"/>
    </xf>
    <xf numFmtId="49" fontId="16" fillId="4" borderId="0" xfId="47" applyNumberFormat="1" applyFont="1" applyFill="1" applyAlignment="1">
      <alignment horizontal="center" vertical="center"/>
    </xf>
    <xf numFmtId="49" fontId="17" fillId="4" borderId="0" xfId="47" applyNumberFormat="1" applyFont="1" applyFill="1" applyAlignment="1">
      <alignment horizontal="center" vertical="center"/>
    </xf>
    <xf numFmtId="49" fontId="18" fillId="4" borderId="0" xfId="47" applyNumberFormat="1" applyFont="1" applyFill="1" applyAlignment="1">
      <alignment horizontal="center" vertical="center"/>
    </xf>
    <xf numFmtId="37" fontId="47" fillId="0" borderId="0" xfId="55" applyFont="1" applyAlignment="1">
      <alignment horizontal="left" wrapText="1"/>
    </xf>
    <xf numFmtId="37" fontId="48" fillId="0" borderId="0" xfId="55" applyFont="1" applyAlignment="1">
      <alignment horizontal="center"/>
    </xf>
    <xf numFmtId="37" fontId="50" fillId="0" borderId="0" xfId="55" applyFont="1" applyAlignment="1">
      <alignment horizontal="center" wrapText="1"/>
    </xf>
    <xf numFmtId="37" fontId="50" fillId="0" borderId="0" xfId="55" applyFont="1" applyAlignment="1">
      <alignment horizontal="center"/>
    </xf>
    <xf numFmtId="37" fontId="50" fillId="0" borderId="73" xfId="55" applyFont="1" applyFill="1" applyBorder="1" applyAlignment="1">
      <alignment horizontal="center" vertical="center" wrapText="1"/>
    </xf>
    <xf numFmtId="37" fontId="50" fillId="0" borderId="75" xfId="55" applyFont="1" applyFill="1" applyBorder="1" applyAlignment="1">
      <alignment horizontal="center" vertical="center" wrapText="1"/>
    </xf>
    <xf numFmtId="37" fontId="50" fillId="0" borderId="74" xfId="55" applyFont="1" applyFill="1" applyBorder="1" applyAlignment="1">
      <alignment horizontal="center" vertical="center" wrapText="1"/>
    </xf>
    <xf numFmtId="0" fontId="50" fillId="0" borderId="76" xfId="55" applyNumberFormat="1" applyFont="1" applyFill="1" applyBorder="1" applyAlignment="1">
      <alignment horizontal="left" vertical="center" wrapText="1"/>
    </xf>
    <xf numFmtId="0" fontId="50" fillId="0" borderId="77" xfId="55" applyNumberFormat="1" applyFont="1" applyFill="1" applyBorder="1" applyAlignment="1">
      <alignment horizontal="left" vertical="center" wrapText="1"/>
    </xf>
    <xf numFmtId="0" fontId="50" fillId="0" borderId="78" xfId="55" applyNumberFormat="1" applyFont="1" applyFill="1" applyBorder="1" applyAlignment="1">
      <alignment horizontal="left" vertical="center" wrapText="1"/>
    </xf>
    <xf numFmtId="41" fontId="50" fillId="0" borderId="74" xfId="56" applyFont="1" applyFill="1" applyBorder="1" applyAlignment="1">
      <alignment horizontal="center" vertical="center" wrapText="1"/>
    </xf>
    <xf numFmtId="37" fontId="50" fillId="0" borderId="79" xfId="55" applyFont="1" applyFill="1" applyBorder="1" applyAlignment="1">
      <alignment horizontal="center" vertical="center" wrapText="1"/>
    </xf>
    <xf numFmtId="37" fontId="50" fillId="0" borderId="80" xfId="55" applyFont="1" applyFill="1" applyBorder="1" applyAlignment="1">
      <alignment horizontal="center" vertical="center" wrapText="1"/>
    </xf>
    <xf numFmtId="37" fontId="50" fillId="0" borderId="81" xfId="55" applyFont="1" applyFill="1" applyBorder="1" applyAlignment="1">
      <alignment horizontal="center" vertical="center" wrapText="1"/>
    </xf>
    <xf numFmtId="41" fontId="50" fillId="0" borderId="76" xfId="56" applyFont="1" applyFill="1" applyBorder="1" applyAlignment="1">
      <alignment horizontal="center" vertical="center" wrapText="1"/>
    </xf>
    <xf numFmtId="41" fontId="50" fillId="0" borderId="77" xfId="56" applyFont="1" applyFill="1" applyBorder="1" applyAlignment="1">
      <alignment horizontal="center" vertical="center" wrapText="1"/>
    </xf>
    <xf numFmtId="41" fontId="50" fillId="0" borderId="78" xfId="56" applyFont="1" applyFill="1" applyBorder="1" applyAlignment="1">
      <alignment horizontal="center" vertical="center" wrapText="1"/>
    </xf>
    <xf numFmtId="37" fontId="50" fillId="0" borderId="82" xfId="55" applyFont="1" applyFill="1" applyBorder="1" applyAlignment="1">
      <alignment horizontal="center" vertical="center" wrapText="1"/>
    </xf>
    <xf numFmtId="37" fontId="50" fillId="0" borderId="83" xfId="55" applyFont="1" applyFill="1" applyBorder="1" applyAlignment="1">
      <alignment horizontal="center" vertical="center" wrapText="1"/>
    </xf>
    <xf numFmtId="37" fontId="50" fillId="0" borderId="84" xfId="55" applyFont="1" applyFill="1" applyBorder="1" applyAlignment="1">
      <alignment horizontal="center" vertical="center" wrapText="1"/>
    </xf>
    <xf numFmtId="37" fontId="50" fillId="0" borderId="79" xfId="55" applyFont="1" applyFill="1" applyBorder="1" applyAlignment="1">
      <alignment horizontal="center" vertical="center"/>
    </xf>
    <xf numFmtId="37" fontId="50" fillId="0" borderId="80" xfId="55" applyFont="1" applyFill="1" applyBorder="1" applyAlignment="1">
      <alignment horizontal="center" vertical="center"/>
    </xf>
    <xf numFmtId="37" fontId="50" fillId="0" borderId="81" xfId="55" applyFont="1" applyFill="1" applyBorder="1" applyAlignment="1">
      <alignment horizontal="center" vertical="center"/>
    </xf>
    <xf numFmtId="37" fontId="50" fillId="0" borderId="82" xfId="55" applyFont="1" applyFill="1" applyBorder="1" applyAlignment="1">
      <alignment horizontal="center" vertical="center"/>
    </xf>
    <xf numFmtId="37" fontId="50" fillId="0" borderId="83" xfId="55" applyFont="1" applyFill="1" applyBorder="1" applyAlignment="1">
      <alignment horizontal="center" vertical="center"/>
    </xf>
    <xf numFmtId="37" fontId="50" fillId="0" borderId="84" xfId="55" applyFont="1" applyFill="1" applyBorder="1" applyAlignment="1">
      <alignment horizontal="center" vertical="center"/>
    </xf>
    <xf numFmtId="37" fontId="50" fillId="0" borderId="76" xfId="55" applyFont="1" applyFill="1" applyBorder="1" applyAlignment="1">
      <alignment horizontal="center" vertical="center" wrapText="1"/>
    </xf>
    <xf numFmtId="37" fontId="50" fillId="0" borderId="77" xfId="55" applyFont="1" applyFill="1" applyBorder="1" applyAlignment="1">
      <alignment horizontal="center" vertical="center" wrapText="1"/>
    </xf>
    <xf numFmtId="37" fontId="50" fillId="0" borderId="78" xfId="55" applyFont="1" applyFill="1" applyBorder="1" applyAlignment="1">
      <alignment horizontal="center" vertical="center" wrapText="1"/>
    </xf>
    <xf numFmtId="37" fontId="50" fillId="0" borderId="85" xfId="55" applyFont="1" applyFill="1" applyBorder="1" applyAlignment="1">
      <alignment horizontal="center" vertical="center" wrapText="1"/>
    </xf>
    <xf numFmtId="37" fontId="50" fillId="0" borderId="76" xfId="55" applyNumberFormat="1" applyFont="1" applyFill="1" applyBorder="1" applyAlignment="1">
      <alignment horizontal="center" vertical="center" wrapText="1"/>
    </xf>
    <xf numFmtId="37" fontId="50" fillId="0" borderId="77" xfId="55" applyNumberFormat="1" applyFont="1" applyFill="1" applyBorder="1" applyAlignment="1">
      <alignment horizontal="center" vertical="center" wrapText="1"/>
    </xf>
    <xf numFmtId="37" fontId="50" fillId="0" borderId="78" xfId="55" applyNumberFormat="1" applyFont="1" applyFill="1" applyBorder="1" applyAlignment="1">
      <alignment horizontal="center" vertical="center" wrapText="1"/>
    </xf>
    <xf numFmtId="37" fontId="50" fillId="0" borderId="80" xfId="55" applyFont="1" applyFill="1" applyBorder="1" applyAlignment="1">
      <alignment horizontal="left" vertical="center" wrapText="1"/>
    </xf>
    <xf numFmtId="37" fontId="50" fillId="0" borderId="74" xfId="55" applyFont="1" applyFill="1" applyBorder="1" applyAlignment="1">
      <alignment horizontal="center" vertical="center"/>
    </xf>
    <xf numFmtId="41" fontId="50" fillId="0" borderId="74" xfId="56" applyFont="1" applyBorder="1" applyAlignment="1">
      <alignment horizontal="center" vertical="center" wrapText="1"/>
    </xf>
    <xf numFmtId="41" fontId="50" fillId="0" borderId="76" xfId="56" applyFont="1" applyBorder="1" applyAlignment="1">
      <alignment horizontal="center" vertical="center" wrapText="1"/>
    </xf>
    <xf numFmtId="41" fontId="50" fillId="0" borderId="77" xfId="56" applyFont="1" applyBorder="1" applyAlignment="1">
      <alignment horizontal="center" vertical="center" wrapText="1"/>
    </xf>
    <xf numFmtId="41" fontId="50" fillId="0" borderId="78" xfId="56" applyFont="1" applyBorder="1" applyAlignment="1">
      <alignment horizontal="center" vertical="center" wrapText="1"/>
    </xf>
    <xf numFmtId="37" fontId="50" fillId="0" borderId="80" xfId="55" applyFont="1" applyBorder="1" applyAlignment="1">
      <alignment horizontal="left" vertical="center" wrapText="1"/>
    </xf>
    <xf numFmtId="37" fontId="50" fillId="0" borderId="74" xfId="55" applyNumberFormat="1" applyFont="1" applyFill="1" applyBorder="1" applyAlignment="1" applyProtection="1">
      <alignment horizontal="center" vertical="center" wrapText="1"/>
    </xf>
    <xf numFmtId="37" fontId="50" fillId="0" borderId="74" xfId="55" applyNumberFormat="1" applyFont="1" applyBorder="1" applyAlignment="1">
      <alignment horizontal="center" vertical="center" wrapText="1"/>
    </xf>
    <xf numFmtId="0" fontId="50" fillId="0" borderId="74" xfId="55" applyNumberFormat="1" applyFont="1" applyBorder="1" applyAlignment="1">
      <alignment horizontal="left" vertical="center" wrapText="1"/>
    </xf>
    <xf numFmtId="37" fontId="50" fillId="0" borderId="74" xfId="55" applyNumberFormat="1" applyFont="1" applyFill="1" applyBorder="1" applyAlignment="1">
      <alignment horizontal="center" vertical="center" wrapText="1"/>
    </xf>
    <xf numFmtId="41" fontId="50" fillId="0" borderId="74" xfId="56" applyNumberFormat="1" applyFont="1" applyBorder="1" applyAlignment="1">
      <alignment horizontal="center" vertical="center" wrapText="1"/>
    </xf>
    <xf numFmtId="41" fontId="50" fillId="0" borderId="76" xfId="56" applyNumberFormat="1" applyFont="1" applyBorder="1" applyAlignment="1">
      <alignment horizontal="center" vertical="center" wrapText="1"/>
    </xf>
    <xf numFmtId="41" fontId="50" fillId="0" borderId="78" xfId="56" applyNumberFormat="1" applyFont="1" applyBorder="1" applyAlignment="1">
      <alignment horizontal="center" vertical="center" wrapText="1"/>
    </xf>
    <xf numFmtId="41" fontId="50" fillId="0" borderId="77" xfId="56" applyNumberFormat="1" applyFont="1" applyBorder="1" applyAlignment="1">
      <alignment horizontal="center" vertical="center" wrapText="1"/>
    </xf>
    <xf numFmtId="37" fontId="50" fillId="0" borderId="79" xfId="55" applyNumberFormat="1" applyFont="1" applyFill="1" applyBorder="1" applyAlignment="1">
      <alignment horizontal="center" vertical="center" wrapText="1"/>
    </xf>
    <xf numFmtId="37" fontId="50" fillId="0" borderId="80" xfId="55" applyNumberFormat="1" applyFont="1" applyFill="1" applyBorder="1" applyAlignment="1">
      <alignment horizontal="center" vertical="center" wrapText="1"/>
    </xf>
    <xf numFmtId="37" fontId="50" fillId="0" borderId="81" xfId="55" applyNumberFormat="1" applyFont="1" applyFill="1" applyBorder="1" applyAlignment="1">
      <alignment horizontal="center" vertical="center" wrapText="1"/>
    </xf>
    <xf numFmtId="37" fontId="50" fillId="0" borderId="82" xfId="55" applyNumberFormat="1" applyFont="1" applyFill="1" applyBorder="1" applyAlignment="1">
      <alignment horizontal="center" vertical="center" wrapText="1"/>
    </xf>
    <xf numFmtId="37" fontId="50" fillId="0" borderId="83" xfId="55" applyNumberFormat="1" applyFont="1" applyFill="1" applyBorder="1" applyAlignment="1">
      <alignment horizontal="center" vertical="center" wrapText="1"/>
    </xf>
    <xf numFmtId="37" fontId="50" fillId="0" borderId="84" xfId="55" applyNumberFormat="1" applyFont="1" applyFill="1" applyBorder="1" applyAlignment="1">
      <alignment horizontal="center" vertical="center" wrapText="1"/>
    </xf>
    <xf numFmtId="37" fontId="50" fillId="0" borderId="79" xfId="55" applyNumberFormat="1" applyFont="1" applyFill="1" applyBorder="1" applyAlignment="1">
      <alignment horizontal="center" vertical="center"/>
    </xf>
    <xf numFmtId="37" fontId="50" fillId="0" borderId="80" xfId="55" applyNumberFormat="1" applyFont="1" applyFill="1" applyBorder="1" applyAlignment="1">
      <alignment horizontal="center" vertical="center"/>
    </xf>
    <xf numFmtId="37" fontId="50" fillId="0" borderId="81" xfId="55" applyNumberFormat="1" applyFont="1" applyFill="1" applyBorder="1" applyAlignment="1">
      <alignment horizontal="center" vertical="center"/>
    </xf>
    <xf numFmtId="37" fontId="50" fillId="0" borderId="82" xfId="55" applyNumberFormat="1" applyFont="1" applyFill="1" applyBorder="1" applyAlignment="1">
      <alignment horizontal="center" vertical="center"/>
    </xf>
    <xf numFmtId="37" fontId="50" fillId="0" borderId="83" xfId="55" applyNumberFormat="1" applyFont="1" applyFill="1" applyBorder="1" applyAlignment="1">
      <alignment horizontal="center" vertical="center"/>
    </xf>
    <xf numFmtId="37" fontId="50" fillId="0" borderId="84" xfId="55" applyNumberFormat="1" applyFont="1" applyFill="1" applyBorder="1" applyAlignment="1">
      <alignment horizontal="center" vertical="center"/>
    </xf>
    <xf numFmtId="37" fontId="50" fillId="0" borderId="80" xfId="55" applyNumberFormat="1" applyFont="1" applyBorder="1" applyAlignment="1">
      <alignment horizontal="left" vertical="center" wrapText="1"/>
    </xf>
    <xf numFmtId="37" fontId="50" fillId="0" borderId="74" xfId="55" applyNumberFormat="1" applyFont="1" applyFill="1" applyBorder="1" applyAlignment="1">
      <alignment horizontal="center" vertical="center"/>
    </xf>
    <xf numFmtId="0" fontId="37" fillId="0" borderId="0" xfId="0" applyNumberFormat="1" applyFont="1" applyAlignment="1">
      <alignment horizontal="left" vertical="center"/>
    </xf>
    <xf numFmtId="0" fontId="37" fillId="0" borderId="0" xfId="0" applyNumberFormat="1" applyFont="1" applyAlignment="1">
      <alignment horizontal="left" vertical="center" wrapText="1"/>
    </xf>
    <xf numFmtId="0" fontId="19" fillId="0" borderId="0" xfId="0" applyNumberFormat="1" applyFont="1" applyAlignment="1">
      <alignment horizontal="center" vertical="center"/>
    </xf>
    <xf numFmtId="0" fontId="20" fillId="0" borderId="0" xfId="0" applyNumberFormat="1" applyFont="1" applyAlignment="1">
      <alignment horizontal="center" vertical="center"/>
    </xf>
    <xf numFmtId="0" fontId="10" fillId="0" borderId="12" xfId="0" applyNumberFormat="1" applyFont="1" applyBorder="1" applyAlignment="1">
      <alignment horizontal="left" vertical="center" shrinkToFit="1"/>
    </xf>
    <xf numFmtId="0" fontId="10" fillId="0" borderId="4" xfId="0" applyNumberFormat="1" applyFont="1" applyBorder="1" applyAlignment="1">
      <alignment horizontal="left" vertical="center" shrinkToFit="1"/>
    </xf>
    <xf numFmtId="0" fontId="10" fillId="0" borderId="0" xfId="0" applyNumberFormat="1" applyFont="1" applyAlignment="1">
      <alignment horizontal="center" vertical="center"/>
    </xf>
    <xf numFmtId="0" fontId="36" fillId="0" borderId="12" xfId="0" applyNumberFormat="1" applyFont="1" applyBorder="1" applyAlignment="1">
      <alignment horizontal="center" vertical="center" shrinkToFit="1"/>
    </xf>
    <xf numFmtId="0" fontId="36" fillId="0" borderId="30" xfId="0" applyNumberFormat="1" applyFont="1" applyBorder="1" applyAlignment="1">
      <alignment horizontal="center" vertical="center" shrinkToFit="1"/>
    </xf>
    <xf numFmtId="0" fontId="36" fillId="0" borderId="4" xfId="0" applyNumberFormat="1" applyFont="1" applyBorder="1" applyAlignment="1">
      <alignment horizontal="center" vertical="center" shrinkToFit="1"/>
    </xf>
    <xf numFmtId="0" fontId="36" fillId="0" borderId="5" xfId="0" applyNumberFormat="1" applyFont="1" applyBorder="1" applyAlignment="1">
      <alignment horizontal="left" vertical="center" shrinkToFit="1"/>
    </xf>
    <xf numFmtId="0" fontId="36" fillId="0" borderId="31" xfId="0" applyNumberFormat="1" applyFont="1" applyBorder="1" applyAlignment="1">
      <alignment horizontal="left" vertical="center" shrinkToFit="1"/>
    </xf>
    <xf numFmtId="0" fontId="36" fillId="0" borderId="4" xfId="0" applyNumberFormat="1" applyFont="1" applyBorder="1" applyAlignment="1">
      <alignment horizontal="left" vertical="center" shrinkToFit="1"/>
    </xf>
    <xf numFmtId="0" fontId="36" fillId="0" borderId="12" xfId="0" applyNumberFormat="1" applyFont="1" applyBorder="1" applyAlignment="1">
      <alignment horizontal="left" vertical="center" shrinkToFit="1"/>
    </xf>
    <xf numFmtId="0" fontId="36" fillId="0" borderId="30" xfId="0" applyNumberFormat="1" applyFont="1" applyBorder="1" applyAlignment="1">
      <alignment horizontal="left" vertical="center" shrinkToFit="1"/>
    </xf>
    <xf numFmtId="0" fontId="15" fillId="0" borderId="0" xfId="0" applyNumberFormat="1" applyFont="1" applyAlignment="1">
      <alignment horizontal="center" vertical="center"/>
    </xf>
    <xf numFmtId="0" fontId="10" fillId="0" borderId="0" xfId="0" applyNumberFormat="1" applyFont="1" applyAlignment="1">
      <alignment horizontal="right" vertical="center"/>
    </xf>
    <xf numFmtId="0" fontId="10" fillId="0" borderId="12" xfId="0" applyNumberFormat="1" applyFont="1" applyBorder="1" applyAlignment="1">
      <alignment horizontal="center" vertical="center" shrinkToFit="1"/>
    </xf>
    <xf numFmtId="0" fontId="10" fillId="0" borderId="30" xfId="0" applyNumberFormat="1" applyFont="1" applyBorder="1" applyAlignment="1">
      <alignment horizontal="center" vertical="center" shrinkToFit="1"/>
    </xf>
    <xf numFmtId="0" fontId="10" fillId="0" borderId="4" xfId="0" applyNumberFormat="1" applyFont="1" applyBorder="1" applyAlignment="1">
      <alignment horizontal="center" vertical="center" shrinkToFit="1"/>
    </xf>
    <xf numFmtId="0" fontId="10" fillId="0" borderId="7" xfId="0" applyNumberFormat="1" applyFont="1" applyBorder="1" applyAlignment="1">
      <alignment horizontal="center" vertical="center" shrinkToFit="1"/>
    </xf>
    <xf numFmtId="0" fontId="10" fillId="0" borderId="3" xfId="0" applyNumberFormat="1" applyFont="1" applyBorder="1" applyAlignment="1">
      <alignment horizontal="center" vertical="center" shrinkToFit="1"/>
    </xf>
    <xf numFmtId="0" fontId="10" fillId="0" borderId="10" xfId="0" applyNumberFormat="1" applyFont="1" applyBorder="1" applyAlignment="1">
      <alignment horizontal="center" vertical="center" shrinkToFit="1"/>
    </xf>
    <xf numFmtId="0" fontId="10" fillId="0" borderId="8" xfId="0" applyNumberFormat="1" applyFont="1" applyBorder="1" applyAlignment="1">
      <alignment horizontal="center" vertical="center" shrinkToFit="1"/>
    </xf>
    <xf numFmtId="0" fontId="10" fillId="0" borderId="5" xfId="0" applyNumberFormat="1" applyFont="1" applyBorder="1" applyAlignment="1">
      <alignment horizontal="center" vertical="center" shrinkToFit="1"/>
    </xf>
    <xf numFmtId="0" fontId="10" fillId="0" borderId="6" xfId="0" applyNumberFormat="1" applyFont="1" applyBorder="1" applyAlignment="1">
      <alignment horizontal="center" vertical="center" shrinkToFit="1"/>
    </xf>
    <xf numFmtId="0" fontId="11" fillId="0" borderId="9" xfId="0" quotePrefix="1" applyNumberFormat="1" applyFont="1" applyBorder="1" applyAlignment="1">
      <alignment horizontal="left" vertical="center" wrapText="1"/>
    </xf>
    <xf numFmtId="0" fontId="11" fillId="0" borderId="9" xfId="0" applyNumberFormat="1" applyFont="1" applyBorder="1" applyAlignment="1">
      <alignment horizontal="left" vertical="center" wrapText="1"/>
    </xf>
    <xf numFmtId="0" fontId="11" fillId="0" borderId="3" xfId="0" applyNumberFormat="1" applyFont="1" applyBorder="1" applyAlignment="1">
      <alignment horizontal="left" vertical="center" wrapText="1"/>
    </xf>
    <xf numFmtId="0" fontId="36" fillId="0" borderId="10" xfId="0" applyNumberFormat="1" applyFont="1" applyBorder="1" applyAlignment="1">
      <alignment horizontal="left" vertical="center" shrinkToFit="1"/>
    </xf>
    <xf numFmtId="0" fontId="10" fillId="0" borderId="8" xfId="0" applyNumberFormat="1" applyFont="1" applyBorder="1" applyAlignment="1">
      <alignment horizontal="left" vertical="center" shrinkToFit="1"/>
    </xf>
    <xf numFmtId="0" fontId="41" fillId="0" borderId="32" xfId="0" applyNumberFormat="1" applyFont="1" applyBorder="1" applyAlignment="1">
      <alignment horizontal="center" vertical="center"/>
    </xf>
    <xf numFmtId="0" fontId="41" fillId="0" borderId="33" xfId="0" applyNumberFormat="1" applyFont="1" applyBorder="1" applyAlignment="1">
      <alignment horizontal="center" vertical="center"/>
    </xf>
    <xf numFmtId="0" fontId="41" fillId="0" borderId="34" xfId="0" applyNumberFormat="1" applyFont="1" applyBorder="1" applyAlignment="1">
      <alignment horizontal="center" vertical="center"/>
    </xf>
    <xf numFmtId="0" fontId="21" fillId="0" borderId="0" xfId="54" applyNumberFormat="1" applyFont="1" applyAlignment="1">
      <alignment horizontal="center" vertical="center"/>
    </xf>
    <xf numFmtId="0" fontId="44" fillId="0" borderId="70" xfId="54" applyNumberFormat="1" applyFont="1" applyBorder="1" applyAlignment="1">
      <alignment horizontal="center" vertical="center" wrapText="1"/>
    </xf>
    <xf numFmtId="0" fontId="44" fillId="0" borderId="71" xfId="54" applyNumberFormat="1" applyFont="1" applyBorder="1" applyAlignment="1">
      <alignment horizontal="center" vertical="center" wrapText="1"/>
    </xf>
    <xf numFmtId="0" fontId="44" fillId="0" borderId="59" xfId="54" applyNumberFormat="1" applyFont="1" applyBorder="1" applyAlignment="1">
      <alignment horizontal="center" vertical="center" wrapText="1"/>
    </xf>
    <xf numFmtId="0" fontId="44" fillId="0" borderId="35" xfId="54" applyNumberFormat="1" applyFont="1" applyBorder="1" applyAlignment="1">
      <alignment horizontal="center" vertical="center" wrapText="1"/>
    </xf>
    <xf numFmtId="0" fontId="44" fillId="0" borderId="36" xfId="54" applyNumberFormat="1" applyFont="1" applyBorder="1" applyAlignment="1">
      <alignment horizontal="center" vertical="center" wrapText="1"/>
    </xf>
    <xf numFmtId="0" fontId="44" fillId="0" borderId="72" xfId="54" applyNumberFormat="1" applyFont="1" applyBorder="1" applyAlignment="1">
      <alignment horizontal="center" vertical="center" wrapText="1"/>
    </xf>
    <xf numFmtId="0" fontId="44" fillId="0" borderId="37" xfId="54" applyNumberFormat="1" applyFont="1" applyBorder="1" applyAlignment="1">
      <alignment horizontal="center" vertical="center" wrapText="1"/>
    </xf>
    <xf numFmtId="0" fontId="44" fillId="0" borderId="38" xfId="54" applyNumberFormat="1" applyFont="1" applyBorder="1" applyAlignment="1">
      <alignment horizontal="center" vertical="center" wrapText="1"/>
    </xf>
    <xf numFmtId="0" fontId="44" fillId="0" borderId="39" xfId="54" applyNumberFormat="1" applyFont="1" applyBorder="1" applyAlignment="1">
      <alignment horizontal="center" vertical="center" wrapText="1"/>
    </xf>
    <xf numFmtId="0" fontId="44" fillId="0" borderId="57" xfId="54" applyNumberFormat="1" applyFont="1" applyBorder="1" applyAlignment="1">
      <alignment horizontal="center" vertical="center" wrapText="1"/>
    </xf>
  </cellXfs>
  <cellStyles count="57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백분율" xfId="29" builtinId="5"/>
    <cellStyle name="보통" xfId="30" builtinId="28" customBuiltin="1"/>
    <cellStyle name="설명 텍스트" xfId="31" builtinId="53" customBuiltin="1"/>
    <cellStyle name="셀 확인" xfId="32" builtinId="23" customBuiltin="1"/>
    <cellStyle name="쉼표 [0] 2" xfId="33"/>
    <cellStyle name="쉼표 [0] 2 2" xfId="56"/>
    <cellStyle name="쉼표 [0] 3" xfId="34"/>
    <cellStyle name="쉼표 [0] 4" xfId="35"/>
    <cellStyle name="쉼표 [0] 5" xfId="36"/>
    <cellStyle name="연결된 셀" xfId="37" builtinId="24" customBuiltin="1"/>
    <cellStyle name="요약" xfId="38" builtinId="25" customBuiltin="1"/>
    <cellStyle name="입력" xfId="39" builtinId="20" customBuiltin="1"/>
    <cellStyle name="제목" xfId="40" builtinId="15" customBuiltin="1"/>
    <cellStyle name="제목 1" xfId="41" builtinId="16" customBuiltin="1"/>
    <cellStyle name="제목 2" xfId="42" builtinId="17" customBuiltin="1"/>
    <cellStyle name="제목 3" xfId="43" builtinId="18" customBuiltin="1"/>
    <cellStyle name="제목 4" xfId="44" builtinId="19" customBuiltin="1"/>
    <cellStyle name="좋음" xfId="45" builtinId="26" customBuiltin="1"/>
    <cellStyle name="출력" xfId="46" builtinId="21" customBuiltin="1"/>
    <cellStyle name="표준" xfId="0" builtinId="0"/>
    <cellStyle name="표준 2" xfId="47"/>
    <cellStyle name="표준 3" xfId="48"/>
    <cellStyle name="표준 3 2" xfId="55"/>
    <cellStyle name="표준 4" xfId="49"/>
    <cellStyle name="표준 5" xfId="50"/>
    <cellStyle name="표준 6" xfId="51"/>
    <cellStyle name="표준 7" xfId="52"/>
    <cellStyle name="표준 8" xfId="53"/>
    <cellStyle name="표준 9" xfId="5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50696;&#44208;&#49328;&#49436;/&#44305;&#46041;&#44256;&#46321;&#54617;&#44368;/2005&#54617;&#45380;&#46020;/2005&#54617;&#45380;&#46020;%20&#44208;&#49328;/2005&#54617;&#45380;&#46020;%20&#44208;&#49328;&#49436;(2006.0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산표지"/>
      <sheetName val="결산설명서"/>
      <sheetName val="결산총괄표"/>
      <sheetName val="불용액조서"/>
      <sheetName val="세입"/>
      <sheetName val="세출"/>
      <sheetName val="성질별조서"/>
      <sheetName val="세출 ((목(보조금)을 이동후)"/>
      <sheetName val="성질별조서(목(보조금)을 이동후"/>
      <sheetName val="학교결산총괄표"/>
      <sheetName val="운영비계산식"/>
      <sheetName val="원조보조금"/>
      <sheetName val="이월금내역"/>
      <sheetName val="과년도수입미필액조서"/>
      <sheetName val="기구 및 정현원표"/>
      <sheetName val="학교회계직원"/>
      <sheetName val="퇴직금적립현황"/>
      <sheetName val="감사보고서"/>
      <sheetName val="수업료 및 학교운영지원비 징수결정현황"/>
      <sheetName val="수익자부담경비 징수액산출근거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세입세출예산서표지"/>
  <dimension ref="A1:H6"/>
  <sheetViews>
    <sheetView tabSelected="1" zoomScaleNormal="100" zoomScaleSheetLayoutView="100" workbookViewId="0">
      <selection activeCell="F1" sqref="F1"/>
    </sheetView>
  </sheetViews>
  <sheetFormatPr defaultRowHeight="12.75" x14ac:dyDescent="0.2"/>
  <cols>
    <col min="1" max="1" width="6.6640625" style="4" customWidth="1"/>
    <col min="2" max="2" width="20" style="4" customWidth="1"/>
    <col min="3" max="3" width="2.77734375" style="4" customWidth="1"/>
    <col min="4" max="4" width="8.21875" style="4" customWidth="1"/>
    <col min="5" max="5" width="8.88671875" style="4" customWidth="1"/>
    <col min="6" max="6" width="8.88671875" style="4"/>
    <col min="7" max="7" width="17.88671875" style="4" customWidth="1"/>
    <col min="8" max="8" width="6.5546875" style="4" customWidth="1"/>
    <col min="9" max="16384" width="8.88671875" style="4"/>
  </cols>
  <sheetData>
    <row r="1" spans="1:8" ht="203.85" customHeight="1" x14ac:dyDescent="0.2"/>
    <row r="2" spans="1:8" ht="41.1" customHeight="1" x14ac:dyDescent="0.2">
      <c r="A2" s="198" t="s">
        <v>179</v>
      </c>
      <c r="B2" s="198"/>
      <c r="C2" s="198"/>
      <c r="D2" s="198"/>
      <c r="E2" s="198"/>
      <c r="F2" s="198"/>
      <c r="G2" s="198"/>
      <c r="H2" s="198"/>
    </row>
    <row r="3" spans="1:8" ht="41.1" customHeight="1" x14ac:dyDescent="0.2">
      <c r="A3" s="199" t="s">
        <v>94</v>
      </c>
      <c r="B3" s="199"/>
      <c r="C3" s="199"/>
      <c r="D3" s="199"/>
      <c r="E3" s="199"/>
      <c r="F3" s="199"/>
      <c r="G3" s="199"/>
      <c r="H3" s="199"/>
    </row>
    <row r="4" spans="1:8" ht="41.1" customHeight="1" x14ac:dyDescent="0.2">
      <c r="B4" s="200" t="s">
        <v>116</v>
      </c>
      <c r="C4" s="200"/>
      <c r="D4" s="200"/>
      <c r="E4" s="200"/>
      <c r="F4" s="200"/>
      <c r="G4" s="200"/>
    </row>
    <row r="5" spans="1:8" ht="381.75" customHeight="1" x14ac:dyDescent="0.2"/>
    <row r="6" spans="1:8" ht="39.950000000000003" customHeight="1" x14ac:dyDescent="0.2">
      <c r="A6" s="198" t="s">
        <v>101</v>
      </c>
      <c r="B6" s="198"/>
      <c r="C6" s="198"/>
      <c r="D6" s="198"/>
      <c r="E6" s="198"/>
      <c r="F6" s="198"/>
      <c r="G6" s="198"/>
      <c r="H6" s="198"/>
    </row>
  </sheetData>
  <mergeCells count="4">
    <mergeCell ref="A2:H2"/>
    <mergeCell ref="A3:H3"/>
    <mergeCell ref="B4:G4"/>
    <mergeCell ref="A6:H6"/>
  </mergeCells>
  <phoneticPr fontId="23" type="noConversion"/>
  <pageMargins left="0.19666667282581329" right="0.19666667282581329" top="0.19666667282581329" bottom="0.19666667282581329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zoomScale="110" zoomScaleNormal="110" zoomScaleSheetLayoutView="75" workbookViewId="0">
      <selection activeCell="L10" sqref="L10"/>
    </sheetView>
  </sheetViews>
  <sheetFormatPr defaultColWidth="8" defaultRowHeight="17.25" x14ac:dyDescent="0.3"/>
  <cols>
    <col min="1" max="1" width="8" style="161"/>
    <col min="2" max="2" width="4.33203125" style="161" bestFit="1" customWidth="1"/>
    <col min="3" max="3" width="4.21875" style="161" customWidth="1"/>
    <col min="4" max="4" width="10.5546875" style="161" bestFit="1" customWidth="1"/>
    <col min="5" max="5" width="5.21875" style="161" customWidth="1"/>
    <col min="6" max="6" width="4.88671875" style="161" bestFit="1" customWidth="1"/>
    <col min="7" max="7" width="4.44140625" style="161" bestFit="1" customWidth="1"/>
    <col min="8" max="8" width="3.5546875" style="161" customWidth="1"/>
    <col min="9" max="9" width="4.44140625" style="161" bestFit="1" customWidth="1"/>
    <col min="10" max="10" width="5.77734375" style="161" bestFit="1" customWidth="1"/>
    <col min="11" max="18" width="3.5546875" style="161" customWidth="1"/>
    <col min="19" max="19" width="7.88671875" style="161" bestFit="1" customWidth="1"/>
    <col min="20" max="16384" width="8" style="161"/>
  </cols>
  <sheetData>
    <row r="1" spans="1:19" x14ac:dyDescent="0.3">
      <c r="A1" s="201" t="s">
        <v>182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</row>
    <row r="2" spans="1:19" ht="31.5" x14ac:dyDescent="0.55000000000000004">
      <c r="A2" s="202" t="s">
        <v>183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</row>
    <row r="3" spans="1:19" x14ac:dyDescent="0.3">
      <c r="A3" s="203" t="s">
        <v>184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</row>
    <row r="4" spans="1:19" x14ac:dyDescent="0.3">
      <c r="P4" s="162"/>
      <c r="S4" s="163"/>
    </row>
    <row r="5" spans="1:19" s="162" customFormat="1" ht="13.5" x14ac:dyDescent="0.25">
      <c r="A5" s="162" t="s">
        <v>185</v>
      </c>
    </row>
    <row r="6" spans="1:19" s="162" customFormat="1" ht="13.5" x14ac:dyDescent="0.25"/>
    <row r="7" spans="1:19" s="162" customFormat="1" ht="27.75" customHeight="1" x14ac:dyDescent="0.25">
      <c r="A7" s="205" t="s">
        <v>186</v>
      </c>
      <c r="B7" s="207" t="s">
        <v>187</v>
      </c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7" t="s">
        <v>188</v>
      </c>
      <c r="Q7" s="207"/>
      <c r="R7" s="207"/>
      <c r="S7" s="207"/>
    </row>
    <row r="8" spans="1:19" s="162" customFormat="1" ht="27.75" customHeight="1" x14ac:dyDescent="0.25">
      <c r="A8" s="206"/>
      <c r="B8" s="207" t="s">
        <v>189</v>
      </c>
      <c r="C8" s="207"/>
      <c r="D8" s="207"/>
      <c r="E8" s="207"/>
      <c r="F8" s="207" t="s">
        <v>190</v>
      </c>
      <c r="G8" s="207"/>
      <c r="H8" s="207" t="s">
        <v>191</v>
      </c>
      <c r="I8" s="207"/>
      <c r="J8" s="207" t="s">
        <v>192</v>
      </c>
      <c r="K8" s="207"/>
      <c r="L8" s="207"/>
      <c r="M8" s="207"/>
      <c r="N8" s="207"/>
      <c r="O8" s="207"/>
      <c r="P8" s="207" t="s">
        <v>193</v>
      </c>
      <c r="Q8" s="207"/>
      <c r="R8" s="207" t="s">
        <v>194</v>
      </c>
      <c r="S8" s="207"/>
    </row>
    <row r="9" spans="1:19" s="162" customFormat="1" ht="38.25" customHeight="1" x14ac:dyDescent="0.25">
      <c r="A9" s="164" t="s">
        <v>195</v>
      </c>
      <c r="B9" s="207" t="s">
        <v>196</v>
      </c>
      <c r="C9" s="207"/>
      <c r="D9" s="207"/>
      <c r="E9" s="207"/>
      <c r="F9" s="207" t="s">
        <v>197</v>
      </c>
      <c r="G9" s="207"/>
      <c r="H9" s="207" t="s">
        <v>198</v>
      </c>
      <c r="I9" s="207"/>
      <c r="J9" s="208" t="s">
        <v>199</v>
      </c>
      <c r="K9" s="209"/>
      <c r="L9" s="209"/>
      <c r="M9" s="209"/>
      <c r="N9" s="209"/>
      <c r="O9" s="210"/>
      <c r="P9" s="207"/>
      <c r="Q9" s="207"/>
      <c r="R9" s="207"/>
      <c r="S9" s="207"/>
    </row>
    <row r="10" spans="1:19" s="167" customFormat="1" ht="13.5" x14ac:dyDescent="0.15">
      <c r="A10" s="165" t="s">
        <v>200</v>
      </c>
      <c r="B10" s="166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</row>
    <row r="11" spans="1:19" s="162" customFormat="1" ht="13.5" x14ac:dyDescent="0.25">
      <c r="A11" s="166"/>
      <c r="B11" s="166"/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</row>
    <row r="12" spans="1:19" s="162" customFormat="1" ht="13.5" x14ac:dyDescent="0.25">
      <c r="A12" s="165" t="s">
        <v>201</v>
      </c>
      <c r="B12" s="166"/>
      <c r="C12" s="166"/>
      <c r="D12" s="166"/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168" t="s">
        <v>202</v>
      </c>
    </row>
    <row r="13" spans="1:19" s="162" customFormat="1" ht="13.5" x14ac:dyDescent="0.25">
      <c r="A13" s="207" t="s">
        <v>6</v>
      </c>
      <c r="B13" s="207" t="s">
        <v>203</v>
      </c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  <c r="N13" s="207"/>
      <c r="O13" s="207"/>
      <c r="P13" s="207"/>
      <c r="Q13" s="207" t="s">
        <v>204</v>
      </c>
      <c r="R13" s="207"/>
      <c r="S13" s="207" t="s">
        <v>2</v>
      </c>
    </row>
    <row r="14" spans="1:19" s="162" customFormat="1" ht="19.5" customHeight="1" x14ac:dyDescent="0.25">
      <c r="A14" s="205"/>
      <c r="B14" s="205" t="s">
        <v>234</v>
      </c>
      <c r="C14" s="205"/>
      <c r="D14" s="205"/>
      <c r="E14" s="205"/>
      <c r="F14" s="212" t="s">
        <v>235</v>
      </c>
      <c r="G14" s="213"/>
      <c r="H14" s="214"/>
      <c r="I14" s="212" t="s">
        <v>236</v>
      </c>
      <c r="J14" s="213"/>
      <c r="K14" s="214"/>
      <c r="L14" s="212" t="s">
        <v>237</v>
      </c>
      <c r="M14" s="213"/>
      <c r="N14" s="214"/>
      <c r="O14" s="205" t="s">
        <v>1</v>
      </c>
      <c r="P14" s="205"/>
      <c r="Q14" s="205"/>
      <c r="R14" s="205"/>
      <c r="S14" s="205"/>
    </row>
    <row r="15" spans="1:19" s="162" customFormat="1" ht="19.5" customHeight="1" x14ac:dyDescent="0.25">
      <c r="A15" s="164" t="s">
        <v>209</v>
      </c>
      <c r="B15" s="211">
        <v>1</v>
      </c>
      <c r="C15" s="211"/>
      <c r="D15" s="211"/>
      <c r="E15" s="211"/>
      <c r="F15" s="215">
        <v>1</v>
      </c>
      <c r="G15" s="216"/>
      <c r="H15" s="217"/>
      <c r="I15" s="211">
        <v>0</v>
      </c>
      <c r="J15" s="211"/>
      <c r="K15" s="211"/>
      <c r="L15" s="211">
        <v>1</v>
      </c>
      <c r="M15" s="211"/>
      <c r="N15" s="211"/>
      <c r="O15" s="211">
        <f>SUM(B15:N15)</f>
        <v>3</v>
      </c>
      <c r="P15" s="211"/>
      <c r="Q15" s="211">
        <v>0</v>
      </c>
      <c r="R15" s="211"/>
      <c r="S15" s="169">
        <f>O15+Q15</f>
        <v>3</v>
      </c>
    </row>
    <row r="16" spans="1:19" s="162" customFormat="1" ht="19.5" customHeight="1" x14ac:dyDescent="0.25">
      <c r="A16" s="164" t="s">
        <v>210</v>
      </c>
      <c r="B16" s="211">
        <v>0</v>
      </c>
      <c r="C16" s="211"/>
      <c r="D16" s="211"/>
      <c r="E16" s="211"/>
      <c r="F16" s="211">
        <v>0</v>
      </c>
      <c r="G16" s="211"/>
      <c r="H16" s="211"/>
      <c r="I16" s="211">
        <v>0</v>
      </c>
      <c r="J16" s="211"/>
      <c r="K16" s="211"/>
      <c r="L16" s="211">
        <v>0</v>
      </c>
      <c r="M16" s="211"/>
      <c r="N16" s="211"/>
      <c r="O16" s="211">
        <f>SUM(B16:N16)</f>
        <v>0</v>
      </c>
      <c r="P16" s="211"/>
      <c r="Q16" s="211">
        <v>0</v>
      </c>
      <c r="R16" s="211"/>
      <c r="S16" s="169">
        <f>O16+Q16</f>
        <v>0</v>
      </c>
    </row>
    <row r="17" spans="1:19" s="162" customFormat="1" ht="19.5" customHeight="1" x14ac:dyDescent="0.25">
      <c r="A17" s="164" t="s">
        <v>211</v>
      </c>
      <c r="B17" s="215">
        <v>0</v>
      </c>
      <c r="C17" s="216"/>
      <c r="D17" s="216"/>
      <c r="E17" s="217"/>
      <c r="F17" s="215">
        <v>0</v>
      </c>
      <c r="G17" s="216"/>
      <c r="H17" s="217"/>
      <c r="I17" s="215">
        <v>0</v>
      </c>
      <c r="J17" s="216"/>
      <c r="K17" s="217"/>
      <c r="L17" s="215">
        <v>0</v>
      </c>
      <c r="M17" s="216"/>
      <c r="N17" s="217"/>
      <c r="O17" s="215">
        <f>O15-O16</f>
        <v>3</v>
      </c>
      <c r="P17" s="217"/>
      <c r="Q17" s="215">
        <f>Q15-Q16</f>
        <v>0</v>
      </c>
      <c r="R17" s="217"/>
      <c r="S17" s="169">
        <f>S15-S16</f>
        <v>3</v>
      </c>
    </row>
    <row r="18" spans="1:19" s="167" customFormat="1" ht="13.5" x14ac:dyDescent="0.15">
      <c r="A18" s="165" t="s">
        <v>212</v>
      </c>
      <c r="B18" s="166"/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  <c r="R18" s="166"/>
      <c r="S18" s="166"/>
    </row>
    <row r="19" spans="1:19" s="162" customFormat="1" ht="13.5" x14ac:dyDescent="0.25">
      <c r="A19" s="166"/>
      <c r="B19" s="166"/>
      <c r="C19" s="166"/>
      <c r="D19" s="166"/>
      <c r="E19" s="166"/>
      <c r="F19" s="166"/>
      <c r="G19" s="166"/>
      <c r="H19" s="166"/>
      <c r="I19" s="170"/>
      <c r="J19" s="166"/>
      <c r="K19" s="166"/>
      <c r="L19" s="166"/>
      <c r="M19" s="166"/>
      <c r="N19" s="166"/>
      <c r="O19" s="166"/>
      <c r="P19" s="166"/>
      <c r="Q19" s="166"/>
      <c r="R19" s="166"/>
      <c r="S19" s="166"/>
    </row>
    <row r="20" spans="1:19" s="162" customFormat="1" ht="13.5" x14ac:dyDescent="0.25">
      <c r="A20" s="165" t="s">
        <v>213</v>
      </c>
      <c r="B20" s="166"/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8" t="s">
        <v>202</v>
      </c>
    </row>
    <row r="21" spans="1:19" s="162" customFormat="1" ht="13.5" customHeight="1" x14ac:dyDescent="0.25">
      <c r="A21" s="207" t="s">
        <v>6</v>
      </c>
      <c r="B21" s="212" t="s">
        <v>214</v>
      </c>
      <c r="C21" s="213"/>
      <c r="D21" s="213"/>
      <c r="E21" s="213"/>
      <c r="F21" s="214"/>
      <c r="G21" s="221" t="s">
        <v>215</v>
      </c>
      <c r="H21" s="222"/>
      <c r="I21" s="223"/>
      <c r="J21" s="227" t="s">
        <v>216</v>
      </c>
      <c r="K21" s="228"/>
      <c r="L21" s="228"/>
      <c r="M21" s="228"/>
      <c r="N21" s="228"/>
      <c r="O21" s="228"/>
      <c r="P21" s="228"/>
      <c r="Q21" s="228"/>
      <c r="R21" s="229"/>
      <c r="S21" s="205" t="s">
        <v>217</v>
      </c>
    </row>
    <row r="22" spans="1:19" s="162" customFormat="1" ht="13.5" x14ac:dyDescent="0.25">
      <c r="A22" s="207"/>
      <c r="B22" s="218"/>
      <c r="C22" s="219"/>
      <c r="D22" s="219"/>
      <c r="E22" s="219"/>
      <c r="F22" s="220"/>
      <c r="G22" s="224"/>
      <c r="H22" s="225"/>
      <c r="I22" s="226"/>
      <c r="J22" s="231" t="s">
        <v>238</v>
      </c>
      <c r="K22" s="232"/>
      <c r="L22" s="232"/>
      <c r="M22" s="231" t="s">
        <v>239</v>
      </c>
      <c r="N22" s="232"/>
      <c r="O22" s="233"/>
      <c r="P22" s="232" t="s">
        <v>240</v>
      </c>
      <c r="Q22" s="232"/>
      <c r="R22" s="233"/>
      <c r="S22" s="230"/>
    </row>
    <row r="23" spans="1:19" s="162" customFormat="1" ht="27.75" customHeight="1" x14ac:dyDescent="0.25">
      <c r="A23" s="207"/>
      <c r="B23" s="164" t="s">
        <v>218</v>
      </c>
      <c r="C23" s="164" t="s">
        <v>219</v>
      </c>
      <c r="D23" s="164" t="s">
        <v>220</v>
      </c>
      <c r="E23" s="164" t="s">
        <v>221</v>
      </c>
      <c r="F23" s="164" t="s">
        <v>1</v>
      </c>
      <c r="G23" s="164" t="s">
        <v>222</v>
      </c>
      <c r="H23" s="171" t="s">
        <v>223</v>
      </c>
      <c r="I23" s="171" t="s">
        <v>1</v>
      </c>
      <c r="J23" s="164" t="s">
        <v>224</v>
      </c>
      <c r="K23" s="164" t="s">
        <v>205</v>
      </c>
      <c r="L23" s="164" t="s">
        <v>206</v>
      </c>
      <c r="M23" s="164" t="s">
        <v>207</v>
      </c>
      <c r="N23" s="164" t="s">
        <v>208</v>
      </c>
      <c r="O23" s="178"/>
      <c r="P23" s="164" t="s">
        <v>207</v>
      </c>
      <c r="Q23" s="164" t="s">
        <v>208</v>
      </c>
      <c r="R23" s="164" t="s">
        <v>1</v>
      </c>
      <c r="S23" s="206"/>
    </row>
    <row r="24" spans="1:19" s="162" customFormat="1" ht="19.5" customHeight="1" x14ac:dyDescent="0.25">
      <c r="A24" s="164" t="s">
        <v>209</v>
      </c>
      <c r="B24" s="172">
        <v>1</v>
      </c>
      <c r="C24" s="172">
        <v>2</v>
      </c>
      <c r="D24" s="172">
        <v>12</v>
      </c>
      <c r="E24" s="172">
        <v>78</v>
      </c>
      <c r="F24" s="169">
        <f>SUM(B24:E24)</f>
        <v>93</v>
      </c>
      <c r="G24" s="173">
        <v>0</v>
      </c>
      <c r="H24" s="173">
        <v>0</v>
      </c>
      <c r="I24" s="173">
        <f>SUM(G24:H24)</f>
        <v>0</v>
      </c>
      <c r="J24" s="169">
        <v>1</v>
      </c>
      <c r="K24" s="169">
        <v>1</v>
      </c>
      <c r="L24" s="169">
        <v>1</v>
      </c>
      <c r="M24" s="169">
        <v>1</v>
      </c>
      <c r="N24" s="169">
        <v>1</v>
      </c>
      <c r="O24" s="169"/>
      <c r="P24" s="169">
        <v>1</v>
      </c>
      <c r="Q24" s="169">
        <v>1</v>
      </c>
      <c r="R24" s="179">
        <f>SUM(J24:Q24)</f>
        <v>7</v>
      </c>
      <c r="S24" s="169">
        <f>F24+O24+R24+I24</f>
        <v>100</v>
      </c>
    </row>
    <row r="25" spans="1:19" s="162" customFormat="1" ht="19.5" customHeight="1" x14ac:dyDescent="0.25">
      <c r="A25" s="164" t="s">
        <v>210</v>
      </c>
      <c r="B25" s="172">
        <v>1</v>
      </c>
      <c r="C25" s="172">
        <v>1</v>
      </c>
      <c r="D25" s="172">
        <v>12</v>
      </c>
      <c r="E25" s="172">
        <v>60</v>
      </c>
      <c r="F25" s="169">
        <f>SUM(B25:E25)</f>
        <v>74</v>
      </c>
      <c r="G25" s="173">
        <v>19</v>
      </c>
      <c r="H25" s="173"/>
      <c r="I25" s="173">
        <f>SUM(G25:H25)</f>
        <v>19</v>
      </c>
      <c r="J25" s="169">
        <v>1</v>
      </c>
      <c r="K25" s="169">
        <v>0</v>
      </c>
      <c r="L25" s="169">
        <v>1</v>
      </c>
      <c r="M25" s="169">
        <v>0</v>
      </c>
      <c r="N25" s="169">
        <v>2</v>
      </c>
      <c r="O25" s="169"/>
      <c r="P25" s="169">
        <v>2</v>
      </c>
      <c r="Q25" s="169">
        <v>0</v>
      </c>
      <c r="R25" s="179">
        <f>SUM(J25:Q25)</f>
        <v>6</v>
      </c>
      <c r="S25" s="169">
        <f>F25+O25+R25+I25</f>
        <v>99</v>
      </c>
    </row>
    <row r="26" spans="1:19" s="162" customFormat="1" ht="19.5" customHeight="1" x14ac:dyDescent="0.25">
      <c r="A26" s="164" t="s">
        <v>211</v>
      </c>
      <c r="B26" s="169">
        <f t="shared" ref="B26:S26" si="0">B24-B25</f>
        <v>0</v>
      </c>
      <c r="C26" s="169"/>
      <c r="D26" s="169"/>
      <c r="E26" s="169">
        <f t="shared" si="0"/>
        <v>18</v>
      </c>
      <c r="F26" s="169">
        <f t="shared" si="0"/>
        <v>19</v>
      </c>
      <c r="G26" s="169">
        <f t="shared" si="0"/>
        <v>-19</v>
      </c>
      <c r="H26" s="169">
        <f t="shared" si="0"/>
        <v>0</v>
      </c>
      <c r="I26" s="169">
        <f t="shared" si="0"/>
        <v>-19</v>
      </c>
      <c r="J26" s="169">
        <f t="shared" si="0"/>
        <v>0</v>
      </c>
      <c r="K26" s="169">
        <f t="shared" si="0"/>
        <v>1</v>
      </c>
      <c r="L26" s="169">
        <f t="shared" si="0"/>
        <v>0</v>
      </c>
      <c r="M26" s="169">
        <f t="shared" si="0"/>
        <v>1</v>
      </c>
      <c r="N26" s="169">
        <f t="shared" si="0"/>
        <v>-1</v>
      </c>
      <c r="O26" s="169">
        <f t="shared" si="0"/>
        <v>0</v>
      </c>
      <c r="P26" s="169">
        <f t="shared" si="0"/>
        <v>-1</v>
      </c>
      <c r="Q26" s="169">
        <f t="shared" si="0"/>
        <v>1</v>
      </c>
      <c r="R26" s="169">
        <f t="shared" si="0"/>
        <v>1</v>
      </c>
      <c r="S26" s="169">
        <f t="shared" si="0"/>
        <v>1</v>
      </c>
    </row>
    <row r="27" spans="1:19" s="162" customFormat="1" ht="27" customHeight="1" x14ac:dyDescent="0.25">
      <c r="A27" s="234" t="s">
        <v>225</v>
      </c>
      <c r="B27" s="234"/>
      <c r="C27" s="234"/>
      <c r="D27" s="234"/>
      <c r="E27" s="234"/>
      <c r="F27" s="234"/>
      <c r="G27" s="234"/>
      <c r="H27" s="234"/>
      <c r="I27" s="234"/>
      <c r="J27" s="234"/>
      <c r="K27" s="234"/>
      <c r="L27" s="234"/>
      <c r="M27" s="234"/>
      <c r="N27" s="234"/>
      <c r="O27" s="234"/>
      <c r="P27" s="234"/>
      <c r="Q27" s="234"/>
      <c r="R27" s="234"/>
      <c r="S27" s="234"/>
    </row>
    <row r="28" spans="1:19" x14ac:dyDescent="0.3">
      <c r="A28" s="174"/>
      <c r="B28" s="174"/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</row>
    <row r="29" spans="1:19" s="162" customFormat="1" ht="13.5" x14ac:dyDescent="0.25">
      <c r="A29" s="165" t="s">
        <v>226</v>
      </c>
      <c r="B29" s="166"/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166"/>
      <c r="N29" s="166"/>
      <c r="O29" s="166"/>
      <c r="P29" s="166"/>
      <c r="Q29" s="166"/>
      <c r="R29" s="166"/>
      <c r="S29" s="168" t="s">
        <v>202</v>
      </c>
    </row>
    <row r="30" spans="1:19" s="162" customFormat="1" ht="13.5" x14ac:dyDescent="0.25">
      <c r="A30" s="207" t="s">
        <v>6</v>
      </c>
      <c r="B30" s="227" t="s">
        <v>227</v>
      </c>
      <c r="C30" s="228"/>
      <c r="D30" s="228"/>
      <c r="E30" s="228"/>
      <c r="F30" s="228"/>
      <c r="G30" s="228"/>
      <c r="H30" s="228"/>
      <c r="I30" s="228"/>
      <c r="J30" s="228"/>
      <c r="K30" s="228"/>
      <c r="L30" s="228"/>
      <c r="M30" s="228"/>
      <c r="N30" s="228"/>
      <c r="O30" s="228"/>
      <c r="P30" s="228"/>
      <c r="Q30" s="228"/>
      <c r="R30" s="228"/>
      <c r="S30" s="229"/>
    </row>
    <row r="31" spans="1:19" s="162" customFormat="1" ht="27.75" customHeight="1" x14ac:dyDescent="0.25">
      <c r="A31" s="207"/>
      <c r="B31" s="227" t="s">
        <v>228</v>
      </c>
      <c r="C31" s="228"/>
      <c r="D31" s="228"/>
      <c r="E31" s="229"/>
      <c r="F31" s="227" t="s">
        <v>229</v>
      </c>
      <c r="G31" s="229"/>
      <c r="H31" s="227" t="s">
        <v>230</v>
      </c>
      <c r="I31" s="229"/>
      <c r="J31" s="164" t="s">
        <v>231</v>
      </c>
      <c r="K31" s="177"/>
      <c r="L31" s="207"/>
      <c r="M31" s="235"/>
      <c r="N31" s="227"/>
      <c r="O31" s="229"/>
      <c r="P31" s="227"/>
      <c r="Q31" s="229"/>
      <c r="R31" s="177"/>
      <c r="S31" s="164" t="s">
        <v>2</v>
      </c>
    </row>
    <row r="32" spans="1:19" s="162" customFormat="1" ht="21" customHeight="1" x14ac:dyDescent="0.25">
      <c r="A32" s="175" t="s">
        <v>209</v>
      </c>
      <c r="B32" s="237">
        <v>4</v>
      </c>
      <c r="C32" s="238"/>
      <c r="D32" s="238"/>
      <c r="E32" s="239"/>
      <c r="F32" s="237">
        <v>0</v>
      </c>
      <c r="G32" s="239"/>
      <c r="H32" s="237">
        <v>1</v>
      </c>
      <c r="I32" s="239"/>
      <c r="J32" s="176">
        <v>16</v>
      </c>
      <c r="K32" s="177">
        <v>0</v>
      </c>
      <c r="L32" s="236">
        <v>0</v>
      </c>
      <c r="M32" s="236"/>
      <c r="N32" s="236">
        <v>0</v>
      </c>
      <c r="O32" s="236"/>
      <c r="P32" s="236">
        <v>0</v>
      </c>
      <c r="Q32" s="236"/>
      <c r="R32" s="172">
        <v>0</v>
      </c>
      <c r="S32" s="172">
        <f>SUM(B32:R32)</f>
        <v>21</v>
      </c>
    </row>
    <row r="33" spans="1:19" s="162" customFormat="1" ht="21" customHeight="1" x14ac:dyDescent="0.25">
      <c r="A33" s="175" t="s">
        <v>210</v>
      </c>
      <c r="B33" s="237">
        <v>4</v>
      </c>
      <c r="C33" s="238"/>
      <c r="D33" s="238"/>
      <c r="E33" s="239"/>
      <c r="F33" s="237">
        <v>0</v>
      </c>
      <c r="G33" s="239"/>
      <c r="H33" s="237">
        <v>1</v>
      </c>
      <c r="I33" s="239"/>
      <c r="J33" s="176">
        <v>16</v>
      </c>
      <c r="K33" s="177">
        <v>0</v>
      </c>
      <c r="L33" s="236">
        <v>0</v>
      </c>
      <c r="M33" s="236"/>
      <c r="N33" s="236">
        <v>0</v>
      </c>
      <c r="O33" s="236"/>
      <c r="P33" s="236">
        <v>0</v>
      </c>
      <c r="Q33" s="236"/>
      <c r="R33" s="172">
        <v>0</v>
      </c>
      <c r="S33" s="172">
        <f>SUM(B33:R33)</f>
        <v>21</v>
      </c>
    </row>
    <row r="34" spans="1:19" s="162" customFormat="1" ht="21" customHeight="1" x14ac:dyDescent="0.25">
      <c r="A34" s="175" t="s">
        <v>211</v>
      </c>
      <c r="B34" s="237">
        <v>0</v>
      </c>
      <c r="C34" s="238"/>
      <c r="D34" s="238"/>
      <c r="E34" s="239"/>
      <c r="F34" s="237">
        <v>0</v>
      </c>
      <c r="G34" s="239"/>
      <c r="H34" s="237">
        <v>0</v>
      </c>
      <c r="I34" s="239"/>
      <c r="J34" s="172">
        <f>J32-J33</f>
        <v>0</v>
      </c>
      <c r="K34" s="177">
        <v>0</v>
      </c>
      <c r="L34" s="236">
        <f>M32-M33</f>
        <v>0</v>
      </c>
      <c r="M34" s="236"/>
      <c r="N34" s="237">
        <v>0</v>
      </c>
      <c r="O34" s="239"/>
      <c r="P34" s="237">
        <v>0</v>
      </c>
      <c r="Q34" s="239"/>
      <c r="R34" s="172">
        <f>R32-R33</f>
        <v>0</v>
      </c>
      <c r="S34" s="172">
        <f>S32-S33</f>
        <v>0</v>
      </c>
    </row>
    <row r="35" spans="1:19" x14ac:dyDescent="0.3">
      <c r="A35" s="240" t="s">
        <v>233</v>
      </c>
      <c r="B35" s="240"/>
      <c r="C35" s="240"/>
      <c r="D35" s="240"/>
      <c r="E35" s="240"/>
      <c r="F35" s="240"/>
      <c r="G35" s="240"/>
      <c r="H35" s="240"/>
      <c r="I35" s="240"/>
      <c r="J35" s="240"/>
      <c r="K35" s="240"/>
      <c r="L35" s="240"/>
      <c r="M35" s="240"/>
      <c r="N35" s="240"/>
      <c r="O35" s="240"/>
      <c r="P35" s="240"/>
      <c r="Q35" s="240"/>
      <c r="R35" s="240"/>
      <c r="S35" s="240"/>
    </row>
  </sheetData>
  <mergeCells count="81">
    <mergeCell ref="A35:S35"/>
    <mergeCell ref="B34:E34"/>
    <mergeCell ref="F34:G34"/>
    <mergeCell ref="H34:I34"/>
    <mergeCell ref="L34:M34"/>
    <mergeCell ref="N34:O34"/>
    <mergeCell ref="P34:Q34"/>
    <mergeCell ref="P33:Q33"/>
    <mergeCell ref="B32:E32"/>
    <mergeCell ref="F32:G32"/>
    <mergeCell ref="H32:I32"/>
    <mergeCell ref="L32:M32"/>
    <mergeCell ref="N32:O32"/>
    <mergeCell ref="P32:Q32"/>
    <mergeCell ref="B33:E33"/>
    <mergeCell ref="F33:G33"/>
    <mergeCell ref="H33:I33"/>
    <mergeCell ref="L33:M33"/>
    <mergeCell ref="N33:O33"/>
    <mergeCell ref="A27:S27"/>
    <mergeCell ref="A30:A31"/>
    <mergeCell ref="B30:S30"/>
    <mergeCell ref="B31:E31"/>
    <mergeCell ref="F31:G31"/>
    <mergeCell ref="H31:I31"/>
    <mergeCell ref="L31:M31"/>
    <mergeCell ref="N31:O31"/>
    <mergeCell ref="P31:Q31"/>
    <mergeCell ref="A21:A23"/>
    <mergeCell ref="B21:F22"/>
    <mergeCell ref="G21:I22"/>
    <mergeCell ref="J21:R21"/>
    <mergeCell ref="S21:S23"/>
    <mergeCell ref="J22:L22"/>
    <mergeCell ref="M22:O22"/>
    <mergeCell ref="P22:R22"/>
    <mergeCell ref="Q17:R17"/>
    <mergeCell ref="B16:E16"/>
    <mergeCell ref="F16:H16"/>
    <mergeCell ref="I16:K16"/>
    <mergeCell ref="L16:N16"/>
    <mergeCell ref="O16:P16"/>
    <mergeCell ref="Q16:R16"/>
    <mergeCell ref="B17:E17"/>
    <mergeCell ref="F17:H17"/>
    <mergeCell ref="I17:K17"/>
    <mergeCell ref="L17:N17"/>
    <mergeCell ref="O17:P17"/>
    <mergeCell ref="R9:S9"/>
    <mergeCell ref="Q15:R15"/>
    <mergeCell ref="A13:A14"/>
    <mergeCell ref="B13:P13"/>
    <mergeCell ref="Q13:R14"/>
    <mergeCell ref="S13:S14"/>
    <mergeCell ref="B14:E14"/>
    <mergeCell ref="F14:H14"/>
    <mergeCell ref="I14:K14"/>
    <mergeCell ref="L14:N14"/>
    <mergeCell ref="O14:P14"/>
    <mergeCell ref="B15:E15"/>
    <mergeCell ref="F15:H15"/>
    <mergeCell ref="I15:K15"/>
    <mergeCell ref="L15:N15"/>
    <mergeCell ref="O15:P15"/>
    <mergeCell ref="B9:E9"/>
    <mergeCell ref="F9:G9"/>
    <mergeCell ref="H9:I9"/>
    <mergeCell ref="J9:O9"/>
    <mergeCell ref="P9:Q9"/>
    <mergeCell ref="A1:S1"/>
    <mergeCell ref="A2:S2"/>
    <mergeCell ref="A3:S3"/>
    <mergeCell ref="A7:A8"/>
    <mergeCell ref="B7:O7"/>
    <mergeCell ref="P7:S7"/>
    <mergeCell ref="B8:E8"/>
    <mergeCell ref="F8:G8"/>
    <mergeCell ref="H8:I8"/>
    <mergeCell ref="J8:O8"/>
    <mergeCell ref="P8:Q8"/>
    <mergeCell ref="R8:S8"/>
  </mergeCells>
  <phoneticPr fontId="23" type="noConversion"/>
  <printOptions horizontalCentered="1"/>
  <pageMargins left="0.23597222566604614" right="0.23597222566604614" top="1.1413888931274414" bottom="0.74750000238418579" header="0.31486111879348755" footer="0.31486111879348755"/>
  <pageSetup paperSize="9" scale="95" orientation="portrait" draft="1" horizontalDpi="65532" r:id="rId1"/>
  <colBreaks count="1" manualBreakCount="1">
    <brk id="19" max="1638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="130" zoomScaleNormal="130" zoomScaleSheetLayoutView="75" workbookViewId="0">
      <selection activeCell="L15" sqref="L15:N15"/>
    </sheetView>
  </sheetViews>
  <sheetFormatPr defaultColWidth="8.88671875" defaultRowHeight="17.25" x14ac:dyDescent="0.3"/>
  <cols>
    <col min="1" max="1" width="8.88671875" style="181"/>
    <col min="2" max="18" width="3.5546875" style="181" customWidth="1"/>
    <col min="19" max="19" width="7.77734375" style="181" bestFit="1" customWidth="1"/>
    <col min="20" max="16384" width="8.88671875" style="181"/>
  </cols>
  <sheetData>
    <row r="1" spans="1:20" s="161" customFormat="1" x14ac:dyDescent="0.3">
      <c r="A1" s="201" t="s">
        <v>241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</row>
    <row r="2" spans="1:20" s="161" customFormat="1" ht="31.5" x14ac:dyDescent="0.55000000000000004">
      <c r="A2" s="202" t="s">
        <v>242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</row>
    <row r="3" spans="1:20" s="161" customFormat="1" x14ac:dyDescent="0.3">
      <c r="A3" s="203" t="s">
        <v>184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180"/>
    </row>
    <row r="4" spans="1:20" x14ac:dyDescent="0.3">
      <c r="P4" s="182"/>
      <c r="S4" s="183"/>
      <c r="T4" s="184"/>
    </row>
    <row r="5" spans="1:20" s="182" customFormat="1" ht="13.5" x14ac:dyDescent="0.25">
      <c r="A5" s="182" t="s">
        <v>185</v>
      </c>
      <c r="T5" s="185"/>
    </row>
    <row r="6" spans="1:20" s="182" customFormat="1" ht="13.5" x14ac:dyDescent="0.25">
      <c r="T6" s="185"/>
    </row>
    <row r="7" spans="1:20" s="182" customFormat="1" ht="27.75" customHeight="1" x14ac:dyDescent="0.25">
      <c r="A7" s="241" t="s">
        <v>186</v>
      </c>
      <c r="B7" s="241" t="s">
        <v>243</v>
      </c>
      <c r="C7" s="241"/>
      <c r="D7" s="241" t="s">
        <v>187</v>
      </c>
      <c r="E7" s="241"/>
      <c r="F7" s="241"/>
      <c r="G7" s="241"/>
      <c r="H7" s="241"/>
      <c r="I7" s="241"/>
      <c r="J7" s="241"/>
      <c r="K7" s="241"/>
      <c r="L7" s="241"/>
      <c r="M7" s="241"/>
      <c r="N7" s="241"/>
      <c r="O7" s="241"/>
      <c r="P7" s="241" t="s">
        <v>188</v>
      </c>
      <c r="Q7" s="241"/>
      <c r="R7" s="241"/>
      <c r="S7" s="241"/>
      <c r="T7" s="185"/>
    </row>
    <row r="8" spans="1:20" s="182" customFormat="1" ht="27.75" customHeight="1" x14ac:dyDescent="0.25">
      <c r="A8" s="241"/>
      <c r="B8" s="241"/>
      <c r="C8" s="241"/>
      <c r="D8" s="241" t="s">
        <v>189</v>
      </c>
      <c r="E8" s="241"/>
      <c r="F8" s="241" t="s">
        <v>190</v>
      </c>
      <c r="G8" s="241"/>
      <c r="H8" s="241" t="s">
        <v>191</v>
      </c>
      <c r="I8" s="241"/>
      <c r="J8" s="241" t="s">
        <v>192</v>
      </c>
      <c r="K8" s="241"/>
      <c r="L8" s="241"/>
      <c r="M8" s="241"/>
      <c r="N8" s="241"/>
      <c r="O8" s="241"/>
      <c r="P8" s="241" t="s">
        <v>193</v>
      </c>
      <c r="Q8" s="241"/>
      <c r="R8" s="241" t="s">
        <v>244</v>
      </c>
      <c r="S8" s="241"/>
      <c r="T8" s="185"/>
    </row>
    <row r="9" spans="1:20" s="182" customFormat="1" ht="38.25" customHeight="1" x14ac:dyDescent="0.25">
      <c r="A9" s="186" t="s">
        <v>195</v>
      </c>
      <c r="B9" s="242" t="s">
        <v>245</v>
      </c>
      <c r="C9" s="242"/>
      <c r="D9" s="242" t="s">
        <v>196</v>
      </c>
      <c r="E9" s="242"/>
      <c r="F9" s="242" t="s">
        <v>197</v>
      </c>
      <c r="G9" s="242"/>
      <c r="H9" s="242" t="s">
        <v>198</v>
      </c>
      <c r="I9" s="242"/>
      <c r="J9" s="243" t="s">
        <v>199</v>
      </c>
      <c r="K9" s="243"/>
      <c r="L9" s="243"/>
      <c r="M9" s="243"/>
      <c r="N9" s="243"/>
      <c r="O9" s="243"/>
      <c r="P9" s="242"/>
      <c r="Q9" s="242"/>
      <c r="R9" s="242"/>
      <c r="S9" s="242"/>
      <c r="T9" s="185"/>
    </row>
    <row r="10" spans="1:20" s="190" customFormat="1" ht="13.5" x14ac:dyDescent="0.15">
      <c r="A10" s="187" t="s">
        <v>200</v>
      </c>
      <c r="B10" s="188"/>
      <c r="C10" s="188"/>
      <c r="D10" s="188"/>
      <c r="E10" s="188"/>
      <c r="F10" s="188"/>
      <c r="G10" s="188"/>
      <c r="H10" s="188"/>
      <c r="I10" s="188"/>
      <c r="J10" s="188"/>
      <c r="K10" s="188"/>
      <c r="L10" s="188"/>
      <c r="M10" s="188"/>
      <c r="N10" s="188"/>
      <c r="O10" s="188"/>
      <c r="P10" s="188"/>
      <c r="Q10" s="188"/>
      <c r="R10" s="188"/>
      <c r="S10" s="188"/>
      <c r="T10" s="189"/>
    </row>
    <row r="11" spans="1:20" s="182" customFormat="1" ht="13.5" x14ac:dyDescent="0.25">
      <c r="A11" s="188"/>
      <c r="B11" s="188"/>
      <c r="C11" s="188"/>
      <c r="D11" s="188"/>
      <c r="E11" s="188"/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188"/>
      <c r="Q11" s="188"/>
      <c r="R11" s="188"/>
      <c r="S11" s="188"/>
      <c r="T11" s="185"/>
    </row>
    <row r="12" spans="1:20" s="182" customFormat="1" ht="13.5" x14ac:dyDescent="0.25">
      <c r="A12" s="187" t="s">
        <v>201</v>
      </c>
      <c r="B12" s="188"/>
      <c r="C12" s="188"/>
      <c r="D12" s="188"/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91" t="s">
        <v>202</v>
      </c>
      <c r="T12" s="185"/>
    </row>
    <row r="13" spans="1:20" s="182" customFormat="1" ht="19.5" customHeight="1" x14ac:dyDescent="0.25">
      <c r="A13" s="244" t="s">
        <v>6</v>
      </c>
      <c r="B13" s="244" t="s">
        <v>246</v>
      </c>
      <c r="C13" s="244"/>
      <c r="D13" s="244"/>
      <c r="E13" s="244"/>
      <c r="F13" s="244"/>
      <c r="G13" s="244"/>
      <c r="H13" s="244"/>
      <c r="I13" s="244"/>
      <c r="J13" s="244"/>
      <c r="K13" s="244"/>
      <c r="L13" s="244"/>
      <c r="M13" s="244"/>
      <c r="N13" s="244"/>
      <c r="O13" s="244"/>
      <c r="P13" s="244"/>
      <c r="Q13" s="244" t="s">
        <v>204</v>
      </c>
      <c r="R13" s="244"/>
      <c r="S13" s="244" t="s">
        <v>2</v>
      </c>
      <c r="T13" s="185"/>
    </row>
    <row r="14" spans="1:20" s="182" customFormat="1" ht="19.5" customHeight="1" x14ac:dyDescent="0.25">
      <c r="A14" s="244"/>
      <c r="B14" s="231" t="s">
        <v>247</v>
      </c>
      <c r="C14" s="233"/>
      <c r="D14" s="231" t="s">
        <v>248</v>
      </c>
      <c r="E14" s="233"/>
      <c r="F14" s="231" t="s">
        <v>249</v>
      </c>
      <c r="G14" s="232"/>
      <c r="H14" s="233"/>
      <c r="I14" s="231" t="s">
        <v>250</v>
      </c>
      <c r="J14" s="232"/>
      <c r="K14" s="233"/>
      <c r="L14" s="244" t="s">
        <v>251</v>
      </c>
      <c r="M14" s="244"/>
      <c r="N14" s="244"/>
      <c r="O14" s="244" t="s">
        <v>1</v>
      </c>
      <c r="P14" s="244"/>
      <c r="Q14" s="244"/>
      <c r="R14" s="244"/>
      <c r="S14" s="244"/>
      <c r="T14" s="185"/>
    </row>
    <row r="15" spans="1:20" s="182" customFormat="1" ht="19.5" customHeight="1" x14ac:dyDescent="0.25">
      <c r="A15" s="186" t="s">
        <v>209</v>
      </c>
      <c r="B15" s="246">
        <v>1</v>
      </c>
      <c r="C15" s="247"/>
      <c r="D15" s="246">
        <v>1</v>
      </c>
      <c r="E15" s="247"/>
      <c r="F15" s="246">
        <v>0</v>
      </c>
      <c r="G15" s="248"/>
      <c r="H15" s="247"/>
      <c r="I15" s="246">
        <v>1</v>
      </c>
      <c r="J15" s="248"/>
      <c r="K15" s="247"/>
      <c r="L15" s="245">
        <v>0</v>
      </c>
      <c r="M15" s="245"/>
      <c r="N15" s="245"/>
      <c r="O15" s="245">
        <f>SUM(B15:N15)</f>
        <v>3</v>
      </c>
      <c r="P15" s="245"/>
      <c r="Q15" s="245">
        <v>0</v>
      </c>
      <c r="R15" s="245"/>
      <c r="S15" s="179">
        <f>O15+Q15</f>
        <v>3</v>
      </c>
      <c r="T15" s="185"/>
    </row>
    <row r="16" spans="1:20" s="182" customFormat="1" ht="19.5" customHeight="1" x14ac:dyDescent="0.25">
      <c r="A16" s="186" t="s">
        <v>210</v>
      </c>
      <c r="B16" s="245">
        <v>0</v>
      </c>
      <c r="C16" s="245"/>
      <c r="D16" s="245">
        <v>0</v>
      </c>
      <c r="E16" s="245"/>
      <c r="F16" s="245">
        <v>0</v>
      </c>
      <c r="G16" s="245"/>
      <c r="H16" s="245"/>
      <c r="I16" s="245">
        <v>0</v>
      </c>
      <c r="J16" s="245"/>
      <c r="K16" s="245"/>
      <c r="L16" s="245">
        <v>0</v>
      </c>
      <c r="M16" s="245"/>
      <c r="N16" s="245"/>
      <c r="O16" s="245">
        <f>SUM(B16:N16)</f>
        <v>0</v>
      </c>
      <c r="P16" s="245"/>
      <c r="Q16" s="245">
        <v>0</v>
      </c>
      <c r="R16" s="245"/>
      <c r="S16" s="179">
        <f>O16+Q16</f>
        <v>0</v>
      </c>
      <c r="T16" s="185"/>
    </row>
    <row r="17" spans="1:20" s="182" customFormat="1" ht="19.5" customHeight="1" x14ac:dyDescent="0.25">
      <c r="A17" s="186" t="s">
        <v>211</v>
      </c>
      <c r="B17" s="245">
        <f>B15-B16</f>
        <v>1</v>
      </c>
      <c r="C17" s="245"/>
      <c r="D17" s="245">
        <f>D15-D16</f>
        <v>1</v>
      </c>
      <c r="E17" s="245"/>
      <c r="F17" s="245">
        <v>1</v>
      </c>
      <c r="G17" s="245"/>
      <c r="H17" s="245"/>
      <c r="I17" s="245">
        <v>1</v>
      </c>
      <c r="J17" s="245"/>
      <c r="K17" s="245"/>
      <c r="L17" s="245">
        <v>0</v>
      </c>
      <c r="M17" s="245"/>
      <c r="N17" s="245"/>
      <c r="O17" s="245">
        <f>O15-O16</f>
        <v>3</v>
      </c>
      <c r="P17" s="245"/>
      <c r="Q17" s="245">
        <f>Q15-Q16</f>
        <v>0</v>
      </c>
      <c r="R17" s="245"/>
      <c r="S17" s="179">
        <f>S15-S16</f>
        <v>3</v>
      </c>
      <c r="T17" s="185"/>
    </row>
    <row r="18" spans="1:20" s="190" customFormat="1" ht="13.5" x14ac:dyDescent="0.15">
      <c r="A18" s="187" t="s">
        <v>212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9"/>
    </row>
    <row r="19" spans="1:20" s="182" customFormat="1" ht="13.5" x14ac:dyDescent="0.25">
      <c r="A19" s="188"/>
      <c r="B19" s="188"/>
      <c r="C19" s="188"/>
      <c r="D19" s="188"/>
      <c r="E19" s="188"/>
      <c r="F19" s="188"/>
      <c r="G19" s="188"/>
      <c r="H19" s="188"/>
      <c r="I19" s="192"/>
      <c r="J19" s="188"/>
      <c r="K19" s="188"/>
      <c r="L19" s="188"/>
      <c r="M19" s="188"/>
      <c r="N19" s="188"/>
      <c r="O19" s="188"/>
      <c r="P19" s="188"/>
      <c r="Q19" s="188"/>
      <c r="R19" s="188"/>
      <c r="S19" s="188"/>
      <c r="T19" s="185"/>
    </row>
    <row r="20" spans="1:20" s="182" customFormat="1" ht="13.5" x14ac:dyDescent="0.25">
      <c r="A20" s="187" t="s">
        <v>213</v>
      </c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91" t="s">
        <v>202</v>
      </c>
      <c r="T20" s="185"/>
    </row>
    <row r="21" spans="1:20" s="182" customFormat="1" ht="27.75" customHeight="1" x14ac:dyDescent="0.25">
      <c r="A21" s="244" t="s">
        <v>6</v>
      </c>
      <c r="B21" s="249" t="s">
        <v>214</v>
      </c>
      <c r="C21" s="250"/>
      <c r="D21" s="250"/>
      <c r="E21" s="250"/>
      <c r="F21" s="251"/>
      <c r="G21" s="255" t="s">
        <v>215</v>
      </c>
      <c r="H21" s="256"/>
      <c r="I21" s="257"/>
      <c r="J21" s="231" t="s">
        <v>216</v>
      </c>
      <c r="K21" s="232"/>
      <c r="L21" s="232"/>
      <c r="M21" s="232"/>
      <c r="N21" s="232"/>
      <c r="O21" s="232"/>
      <c r="P21" s="232"/>
      <c r="Q21" s="232"/>
      <c r="R21" s="233"/>
      <c r="S21" s="244" t="s">
        <v>217</v>
      </c>
      <c r="T21" s="185"/>
    </row>
    <row r="22" spans="1:20" s="182" customFormat="1" ht="27.75" customHeight="1" x14ac:dyDescent="0.25">
      <c r="A22" s="244"/>
      <c r="B22" s="252"/>
      <c r="C22" s="253"/>
      <c r="D22" s="253"/>
      <c r="E22" s="253"/>
      <c r="F22" s="254"/>
      <c r="G22" s="258"/>
      <c r="H22" s="259"/>
      <c r="I22" s="260"/>
      <c r="J22" s="231" t="s">
        <v>238</v>
      </c>
      <c r="K22" s="232"/>
      <c r="L22" s="232"/>
      <c r="M22" s="231" t="s">
        <v>239</v>
      </c>
      <c r="N22" s="232"/>
      <c r="O22" s="233"/>
      <c r="P22" s="232" t="s">
        <v>240</v>
      </c>
      <c r="Q22" s="232"/>
      <c r="R22" s="233"/>
      <c r="S22" s="244"/>
      <c r="T22" s="185"/>
    </row>
    <row r="23" spans="1:20" s="182" customFormat="1" ht="27.75" customHeight="1" x14ac:dyDescent="0.25">
      <c r="A23" s="244"/>
      <c r="B23" s="193" t="s">
        <v>218</v>
      </c>
      <c r="C23" s="193" t="s">
        <v>219</v>
      </c>
      <c r="D23" s="193" t="s">
        <v>252</v>
      </c>
      <c r="E23" s="193" t="s">
        <v>221</v>
      </c>
      <c r="F23" s="193" t="s">
        <v>1</v>
      </c>
      <c r="G23" s="193" t="s">
        <v>222</v>
      </c>
      <c r="H23" s="194" t="s">
        <v>223</v>
      </c>
      <c r="I23" s="194" t="s">
        <v>1</v>
      </c>
      <c r="J23" s="193" t="s">
        <v>224</v>
      </c>
      <c r="K23" s="193" t="s">
        <v>205</v>
      </c>
      <c r="L23" s="193" t="s">
        <v>206</v>
      </c>
      <c r="M23" s="193" t="s">
        <v>207</v>
      </c>
      <c r="N23" s="193" t="s">
        <v>208</v>
      </c>
      <c r="O23" s="178"/>
      <c r="P23" s="193" t="s">
        <v>253</v>
      </c>
      <c r="Q23" s="193" t="s">
        <v>254</v>
      </c>
      <c r="R23" s="193" t="s">
        <v>1</v>
      </c>
      <c r="S23" s="244"/>
      <c r="T23" s="185"/>
    </row>
    <row r="24" spans="1:20" s="182" customFormat="1" ht="19.5" customHeight="1" x14ac:dyDescent="0.25">
      <c r="A24" s="186" t="s">
        <v>209</v>
      </c>
      <c r="B24" s="179">
        <v>1</v>
      </c>
      <c r="C24" s="179">
        <v>1</v>
      </c>
      <c r="D24" s="179">
        <v>10</v>
      </c>
      <c r="E24" s="179">
        <v>27</v>
      </c>
      <c r="F24" s="179">
        <f>SUM(B24:E24)</f>
        <v>39</v>
      </c>
      <c r="G24" s="195">
        <v>0</v>
      </c>
      <c r="H24" s="195">
        <v>0</v>
      </c>
      <c r="I24" s="195">
        <f>SUM(G24:H24)</f>
        <v>0</v>
      </c>
      <c r="J24" s="179">
        <v>0</v>
      </c>
      <c r="K24" s="179">
        <v>1</v>
      </c>
      <c r="L24" s="179">
        <v>1</v>
      </c>
      <c r="M24" s="179">
        <v>0</v>
      </c>
      <c r="N24" s="179">
        <v>1</v>
      </c>
      <c r="O24" s="179"/>
      <c r="P24" s="179">
        <v>1</v>
      </c>
      <c r="Q24" s="179">
        <v>1</v>
      </c>
      <c r="R24" s="179">
        <f>SUM(J24:Q24)</f>
        <v>5</v>
      </c>
      <c r="S24" s="179">
        <f>F24+O24+R24+I24</f>
        <v>44</v>
      </c>
      <c r="T24" s="185"/>
    </row>
    <row r="25" spans="1:20" s="182" customFormat="1" ht="19.5" customHeight="1" x14ac:dyDescent="0.25">
      <c r="A25" s="186" t="s">
        <v>210</v>
      </c>
      <c r="B25" s="179">
        <v>1</v>
      </c>
      <c r="C25" s="179">
        <v>1</v>
      </c>
      <c r="D25" s="179">
        <v>10</v>
      </c>
      <c r="E25" s="179">
        <v>15</v>
      </c>
      <c r="F25" s="179">
        <f>SUM(B25:E25)</f>
        <v>27</v>
      </c>
      <c r="G25" s="195">
        <v>12</v>
      </c>
      <c r="H25" s="195">
        <v>0</v>
      </c>
      <c r="I25" s="195">
        <f>SUM(G25:H25)</f>
        <v>12</v>
      </c>
      <c r="J25" s="179">
        <v>0</v>
      </c>
      <c r="K25" s="179">
        <v>1</v>
      </c>
      <c r="L25" s="179">
        <v>0</v>
      </c>
      <c r="M25" s="179">
        <v>1</v>
      </c>
      <c r="N25" s="179">
        <v>0</v>
      </c>
      <c r="O25" s="179"/>
      <c r="P25" s="179">
        <v>0</v>
      </c>
      <c r="Q25" s="179">
        <v>2</v>
      </c>
      <c r="R25" s="179">
        <f>SUM(J25:Q25)</f>
        <v>4</v>
      </c>
      <c r="S25" s="179">
        <f>F25+O25+R25+I25</f>
        <v>43</v>
      </c>
      <c r="T25" s="185"/>
    </row>
    <row r="26" spans="1:20" s="182" customFormat="1" ht="19.5" customHeight="1" x14ac:dyDescent="0.25">
      <c r="A26" s="186" t="s">
        <v>211</v>
      </c>
      <c r="B26" s="179">
        <f>B24-B25</f>
        <v>0</v>
      </c>
      <c r="C26" s="179">
        <f t="shared" ref="C26:S26" si="0">C24-C25</f>
        <v>0</v>
      </c>
      <c r="D26" s="179">
        <f t="shared" si="0"/>
        <v>0</v>
      </c>
      <c r="E26" s="179">
        <f t="shared" si="0"/>
        <v>12</v>
      </c>
      <c r="F26" s="179">
        <f t="shared" si="0"/>
        <v>12</v>
      </c>
      <c r="G26" s="179">
        <f t="shared" si="0"/>
        <v>-12</v>
      </c>
      <c r="H26" s="179">
        <f t="shared" si="0"/>
        <v>0</v>
      </c>
      <c r="I26" s="179">
        <f t="shared" si="0"/>
        <v>-12</v>
      </c>
      <c r="J26" s="179">
        <f t="shared" si="0"/>
        <v>0</v>
      </c>
      <c r="K26" s="179">
        <f t="shared" si="0"/>
        <v>0</v>
      </c>
      <c r="L26" s="179">
        <f t="shared" si="0"/>
        <v>1</v>
      </c>
      <c r="M26" s="179">
        <f t="shared" si="0"/>
        <v>-1</v>
      </c>
      <c r="N26" s="179">
        <f t="shared" si="0"/>
        <v>1</v>
      </c>
      <c r="O26" s="179">
        <f t="shared" si="0"/>
        <v>0</v>
      </c>
      <c r="P26" s="179">
        <f t="shared" si="0"/>
        <v>1</v>
      </c>
      <c r="Q26" s="179">
        <f t="shared" si="0"/>
        <v>-1</v>
      </c>
      <c r="R26" s="179">
        <f t="shared" si="0"/>
        <v>1</v>
      </c>
      <c r="S26" s="179">
        <f t="shared" si="0"/>
        <v>1</v>
      </c>
      <c r="T26" s="185"/>
    </row>
    <row r="27" spans="1:20" s="182" customFormat="1" ht="27" customHeight="1" x14ac:dyDescent="0.25">
      <c r="A27" s="261" t="s">
        <v>225</v>
      </c>
      <c r="B27" s="261"/>
      <c r="C27" s="261"/>
      <c r="D27" s="261"/>
      <c r="E27" s="261"/>
      <c r="F27" s="261"/>
      <c r="G27" s="261"/>
      <c r="H27" s="261"/>
      <c r="I27" s="261"/>
      <c r="J27" s="261"/>
      <c r="K27" s="261"/>
      <c r="L27" s="261"/>
      <c r="M27" s="261"/>
      <c r="N27" s="261"/>
      <c r="O27" s="261"/>
      <c r="P27" s="261"/>
      <c r="Q27" s="261"/>
      <c r="R27" s="261"/>
      <c r="S27" s="261"/>
      <c r="T27" s="185"/>
    </row>
    <row r="28" spans="1:20" x14ac:dyDescent="0.3">
      <c r="T28" s="184"/>
    </row>
    <row r="29" spans="1:20" s="182" customFormat="1" ht="13.5" x14ac:dyDescent="0.25">
      <c r="A29" s="187" t="s">
        <v>255</v>
      </c>
      <c r="B29" s="188"/>
      <c r="C29" s="188"/>
      <c r="D29" s="188"/>
      <c r="E29" s="188"/>
      <c r="F29" s="188"/>
      <c r="G29" s="188"/>
      <c r="H29" s="188"/>
      <c r="I29" s="188"/>
      <c r="J29" s="188"/>
      <c r="K29" s="188"/>
      <c r="L29" s="188"/>
      <c r="M29" s="188"/>
      <c r="N29" s="188"/>
      <c r="O29" s="188"/>
      <c r="P29" s="188"/>
      <c r="Q29" s="188"/>
      <c r="R29" s="188"/>
      <c r="S29" s="191" t="s">
        <v>202</v>
      </c>
      <c r="T29" s="185"/>
    </row>
    <row r="30" spans="1:20" s="182" customFormat="1" ht="27.75" customHeight="1" x14ac:dyDescent="0.25">
      <c r="A30" s="244" t="s">
        <v>6</v>
      </c>
      <c r="B30" s="244" t="s">
        <v>256</v>
      </c>
      <c r="C30" s="244"/>
      <c r="D30" s="244"/>
      <c r="E30" s="244"/>
      <c r="F30" s="244"/>
      <c r="G30" s="244"/>
      <c r="H30" s="244"/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185"/>
    </row>
    <row r="31" spans="1:20" s="182" customFormat="1" ht="27.75" customHeight="1" x14ac:dyDescent="0.25">
      <c r="A31" s="244"/>
      <c r="B31" s="244" t="s">
        <v>228</v>
      </c>
      <c r="C31" s="244"/>
      <c r="D31" s="244" t="s">
        <v>229</v>
      </c>
      <c r="E31" s="244"/>
      <c r="F31" s="244" t="s">
        <v>232</v>
      </c>
      <c r="G31" s="244"/>
      <c r="H31" s="244"/>
      <c r="I31" s="244"/>
      <c r="J31" s="193"/>
      <c r="K31" s="196"/>
      <c r="L31" s="244"/>
      <c r="M31" s="262"/>
      <c r="N31" s="244"/>
      <c r="O31" s="244"/>
      <c r="P31" s="244"/>
      <c r="Q31" s="244"/>
      <c r="R31" s="193"/>
      <c r="S31" s="193" t="s">
        <v>2</v>
      </c>
      <c r="T31" s="185"/>
    </row>
    <row r="32" spans="1:20" s="182" customFormat="1" ht="21" customHeight="1" x14ac:dyDescent="0.25">
      <c r="A32" s="186" t="s">
        <v>209</v>
      </c>
      <c r="B32" s="245">
        <v>3</v>
      </c>
      <c r="C32" s="245"/>
      <c r="D32" s="245">
        <v>0</v>
      </c>
      <c r="E32" s="245"/>
      <c r="F32" s="245">
        <v>0</v>
      </c>
      <c r="G32" s="245"/>
      <c r="H32" s="245">
        <v>0</v>
      </c>
      <c r="I32" s="245"/>
      <c r="J32" s="197">
        <v>0</v>
      </c>
      <c r="K32" s="197">
        <v>0</v>
      </c>
      <c r="L32" s="245">
        <v>0</v>
      </c>
      <c r="M32" s="245"/>
      <c r="N32" s="245">
        <v>0</v>
      </c>
      <c r="O32" s="245"/>
      <c r="P32" s="245">
        <v>0</v>
      </c>
      <c r="Q32" s="245"/>
      <c r="R32" s="179">
        <v>0</v>
      </c>
      <c r="S32" s="179">
        <f>SUM(B32:R32)</f>
        <v>3</v>
      </c>
      <c r="T32" s="185"/>
    </row>
    <row r="33" spans="1:20" s="182" customFormat="1" ht="21" customHeight="1" x14ac:dyDescent="0.25">
      <c r="A33" s="186" t="s">
        <v>210</v>
      </c>
      <c r="B33" s="245">
        <v>3</v>
      </c>
      <c r="C33" s="245"/>
      <c r="D33" s="245">
        <v>0</v>
      </c>
      <c r="E33" s="245"/>
      <c r="F33" s="245">
        <v>0</v>
      </c>
      <c r="G33" s="245"/>
      <c r="H33" s="245">
        <v>0</v>
      </c>
      <c r="I33" s="245"/>
      <c r="J33" s="197">
        <v>0</v>
      </c>
      <c r="K33" s="197">
        <v>0</v>
      </c>
      <c r="L33" s="245">
        <v>0</v>
      </c>
      <c r="M33" s="245"/>
      <c r="N33" s="245">
        <v>0</v>
      </c>
      <c r="O33" s="245"/>
      <c r="P33" s="245">
        <v>0</v>
      </c>
      <c r="Q33" s="245"/>
      <c r="R33" s="179">
        <v>0</v>
      </c>
      <c r="S33" s="179">
        <f>SUM(B33:R33)</f>
        <v>3</v>
      </c>
      <c r="T33" s="185"/>
    </row>
    <row r="34" spans="1:20" s="182" customFormat="1" ht="21" customHeight="1" x14ac:dyDescent="0.25">
      <c r="A34" s="186" t="s">
        <v>211</v>
      </c>
      <c r="B34" s="245">
        <v>0</v>
      </c>
      <c r="C34" s="245"/>
      <c r="D34" s="245">
        <v>0</v>
      </c>
      <c r="E34" s="245"/>
      <c r="F34" s="245">
        <v>0</v>
      </c>
      <c r="G34" s="245"/>
      <c r="H34" s="245">
        <v>0</v>
      </c>
      <c r="I34" s="245"/>
      <c r="J34" s="179">
        <f>J32-J33</f>
        <v>0</v>
      </c>
      <c r="K34" s="197">
        <v>0</v>
      </c>
      <c r="L34" s="245">
        <f>M32-M33</f>
        <v>0</v>
      </c>
      <c r="M34" s="245"/>
      <c r="N34" s="245">
        <v>0</v>
      </c>
      <c r="O34" s="245"/>
      <c r="P34" s="245">
        <v>0</v>
      </c>
      <c r="Q34" s="245"/>
      <c r="R34" s="179">
        <f>R32-R33</f>
        <v>0</v>
      </c>
      <c r="S34" s="179">
        <f>S32-S33</f>
        <v>0</v>
      </c>
      <c r="T34" s="185"/>
    </row>
    <row r="35" spans="1:20" x14ac:dyDescent="0.3">
      <c r="A35" s="240" t="s">
        <v>233</v>
      </c>
      <c r="B35" s="240"/>
      <c r="C35" s="240"/>
      <c r="D35" s="240"/>
      <c r="E35" s="240"/>
      <c r="F35" s="240"/>
      <c r="G35" s="240"/>
      <c r="H35" s="240"/>
      <c r="I35" s="240"/>
      <c r="J35" s="240"/>
      <c r="K35" s="240"/>
      <c r="L35" s="240"/>
      <c r="M35" s="240"/>
      <c r="N35" s="240"/>
      <c r="O35" s="240"/>
      <c r="P35" s="240"/>
      <c r="Q35" s="240"/>
      <c r="R35" s="240"/>
      <c r="S35" s="240"/>
      <c r="T35" s="184"/>
    </row>
    <row r="36" spans="1:20" x14ac:dyDescent="0.3">
      <c r="A36" s="184"/>
      <c r="B36" s="184"/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4"/>
    </row>
    <row r="37" spans="1:20" x14ac:dyDescent="0.3">
      <c r="A37" s="184"/>
      <c r="B37" s="184"/>
      <c r="C37" s="184"/>
      <c r="D37" s="184"/>
      <c r="E37" s="184"/>
      <c r="F37" s="184"/>
      <c r="G37" s="184"/>
      <c r="H37" s="184"/>
      <c r="I37" s="184"/>
      <c r="J37" s="184"/>
      <c r="K37" s="184"/>
      <c r="L37" s="184"/>
      <c r="M37" s="184"/>
      <c r="N37" s="184"/>
      <c r="O37" s="184"/>
      <c r="P37" s="184"/>
      <c r="Q37" s="184"/>
      <c r="R37" s="184"/>
      <c r="S37" s="184"/>
      <c r="T37" s="184"/>
    </row>
  </sheetData>
  <mergeCells count="91">
    <mergeCell ref="P34:Q34"/>
    <mergeCell ref="A35:S35"/>
    <mergeCell ref="B34:C34"/>
    <mergeCell ref="D34:E34"/>
    <mergeCell ref="F34:G34"/>
    <mergeCell ref="H34:I34"/>
    <mergeCell ref="L34:M34"/>
    <mergeCell ref="N34:O34"/>
    <mergeCell ref="P32:Q32"/>
    <mergeCell ref="B33:C33"/>
    <mergeCell ref="D33:E33"/>
    <mergeCell ref="F33:G33"/>
    <mergeCell ref="H33:I33"/>
    <mergeCell ref="L33:M33"/>
    <mergeCell ref="N33:O33"/>
    <mergeCell ref="P33:Q33"/>
    <mergeCell ref="B32:C32"/>
    <mergeCell ref="D32:E32"/>
    <mergeCell ref="F32:G32"/>
    <mergeCell ref="H32:I32"/>
    <mergeCell ref="L32:M32"/>
    <mergeCell ref="N32:O32"/>
    <mergeCell ref="A30:A31"/>
    <mergeCell ref="B30:S30"/>
    <mergeCell ref="B31:C31"/>
    <mergeCell ref="D31:E31"/>
    <mergeCell ref="F31:G31"/>
    <mergeCell ref="H31:I31"/>
    <mergeCell ref="L31:M31"/>
    <mergeCell ref="N31:O31"/>
    <mergeCell ref="P31:Q31"/>
    <mergeCell ref="A21:A23"/>
    <mergeCell ref="B21:F22"/>
    <mergeCell ref="G21:I22"/>
    <mergeCell ref="J21:R21"/>
    <mergeCell ref="A27:S27"/>
    <mergeCell ref="S21:S23"/>
    <mergeCell ref="J22:L22"/>
    <mergeCell ref="M22:O22"/>
    <mergeCell ref="P22:R22"/>
    <mergeCell ref="B17:C17"/>
    <mergeCell ref="D17:E17"/>
    <mergeCell ref="F17:H17"/>
    <mergeCell ref="I17:K17"/>
    <mergeCell ref="L17:N17"/>
    <mergeCell ref="O17:P17"/>
    <mergeCell ref="Q17:R17"/>
    <mergeCell ref="Q15:R15"/>
    <mergeCell ref="B16:C16"/>
    <mergeCell ref="D16:E16"/>
    <mergeCell ref="F16:H16"/>
    <mergeCell ref="I16:K16"/>
    <mergeCell ref="L16:N16"/>
    <mergeCell ref="O16:P16"/>
    <mergeCell ref="Q16:R16"/>
    <mergeCell ref="B15:C15"/>
    <mergeCell ref="D15:E15"/>
    <mergeCell ref="F15:H15"/>
    <mergeCell ref="I15:K15"/>
    <mergeCell ref="L15:N15"/>
    <mergeCell ref="O15:P15"/>
    <mergeCell ref="P9:Q9"/>
    <mergeCell ref="R9:S9"/>
    <mergeCell ref="A13:A14"/>
    <mergeCell ref="B13:P13"/>
    <mergeCell ref="Q13:R14"/>
    <mergeCell ref="S13:S14"/>
    <mergeCell ref="B14:C14"/>
    <mergeCell ref="D14:E14"/>
    <mergeCell ref="F14:H14"/>
    <mergeCell ref="I14:K14"/>
    <mergeCell ref="L14:N14"/>
    <mergeCell ref="O14:P14"/>
    <mergeCell ref="B9:C9"/>
    <mergeCell ref="D9:E9"/>
    <mergeCell ref="F9:G9"/>
    <mergeCell ref="H9:I9"/>
    <mergeCell ref="J9:O9"/>
    <mergeCell ref="A1:S1"/>
    <mergeCell ref="A2:S2"/>
    <mergeCell ref="A3:S3"/>
    <mergeCell ref="A7:A8"/>
    <mergeCell ref="B7:C8"/>
    <mergeCell ref="D7:O7"/>
    <mergeCell ref="P7:S7"/>
    <mergeCell ref="D8:E8"/>
    <mergeCell ref="F8:G8"/>
    <mergeCell ref="H8:I8"/>
    <mergeCell ref="J8:O8"/>
    <mergeCell ref="P8:Q8"/>
    <mergeCell ref="R8:S8"/>
  </mergeCells>
  <phoneticPr fontId="23" type="noConversion"/>
  <printOptions horizontalCentered="1"/>
  <pageMargins left="0.23597222566604614" right="0.23597222566604614" top="1.1413888931274414" bottom="0.74750000238418579" header="0.31486111879348755" footer="0.31486111879348755"/>
  <pageSetup paperSize="9" orientation="portrait" draft="1" horizontalDpi="6553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예산총칙"/>
  <dimension ref="A1:H15"/>
  <sheetViews>
    <sheetView zoomScaleNormal="100" zoomScaleSheetLayoutView="75" workbookViewId="0">
      <selection activeCell="E22" sqref="E22"/>
    </sheetView>
  </sheetViews>
  <sheetFormatPr defaultRowHeight="16.5" x14ac:dyDescent="0.15"/>
  <cols>
    <col min="1" max="7" width="8.88671875" style="1"/>
    <col min="8" max="8" width="10.109375" style="1" customWidth="1"/>
    <col min="9" max="16384" width="8.88671875" style="1"/>
  </cols>
  <sheetData>
    <row r="1" spans="1:8" ht="27.75" customHeight="1" x14ac:dyDescent="0.15">
      <c r="A1" s="265" t="s">
        <v>18</v>
      </c>
      <c r="B1" s="265"/>
      <c r="C1" s="265"/>
      <c r="D1" s="265"/>
      <c r="E1" s="265"/>
      <c r="F1" s="265"/>
      <c r="G1" s="265"/>
      <c r="H1" s="265"/>
    </row>
    <row r="2" spans="1:8" ht="39" customHeight="1" x14ac:dyDescent="0.15">
      <c r="A2" s="64"/>
      <c r="B2" s="64"/>
      <c r="C2" s="64"/>
      <c r="D2" s="64"/>
      <c r="E2" s="64"/>
      <c r="F2" s="64"/>
      <c r="G2" s="64"/>
      <c r="H2" s="64"/>
    </row>
    <row r="3" spans="1:8" s="2" customFormat="1" ht="28.5" customHeight="1" x14ac:dyDescent="0.15">
      <c r="A3" s="264" t="s">
        <v>180</v>
      </c>
      <c r="B3" s="264"/>
      <c r="C3" s="264"/>
      <c r="D3" s="264"/>
      <c r="E3" s="264"/>
      <c r="F3" s="264"/>
      <c r="G3" s="264"/>
      <c r="H3" s="264"/>
    </row>
    <row r="4" spans="1:8" s="2" customFormat="1" ht="24.75" customHeight="1" x14ac:dyDescent="0.15">
      <c r="A4" s="264" t="s">
        <v>181</v>
      </c>
      <c r="B4" s="264"/>
      <c r="C4" s="264"/>
      <c r="D4" s="264"/>
      <c r="E4" s="264"/>
      <c r="F4" s="264"/>
      <c r="G4" s="264"/>
      <c r="H4" s="264"/>
    </row>
    <row r="5" spans="1:8" s="2" customFormat="1" ht="35.25" customHeight="1" x14ac:dyDescent="0.15">
      <c r="A5" s="69"/>
      <c r="B5" s="69"/>
      <c r="C5" s="69"/>
      <c r="D5" s="69"/>
      <c r="E5" s="69"/>
      <c r="F5" s="69"/>
      <c r="G5" s="69"/>
      <c r="H5" s="69"/>
    </row>
    <row r="6" spans="1:8" s="2" customFormat="1" ht="27.75" customHeight="1" x14ac:dyDescent="0.15">
      <c r="A6" s="264" t="s">
        <v>33</v>
      </c>
      <c r="B6" s="264"/>
      <c r="C6" s="264"/>
      <c r="D6" s="264"/>
      <c r="E6" s="264"/>
      <c r="F6" s="264"/>
      <c r="G6" s="264"/>
      <c r="H6" s="264"/>
    </row>
    <row r="7" spans="1:8" s="2" customFormat="1" ht="27.75" customHeight="1" x14ac:dyDescent="0.15">
      <c r="A7" s="264" t="s">
        <v>0</v>
      </c>
      <c r="B7" s="264"/>
      <c r="C7" s="264"/>
      <c r="D7" s="264"/>
      <c r="E7" s="264"/>
      <c r="F7" s="264"/>
      <c r="G7" s="264"/>
      <c r="H7" s="264"/>
    </row>
    <row r="8" spans="1:8" x14ac:dyDescent="0.15">
      <c r="A8" s="70"/>
      <c r="B8" s="70"/>
      <c r="C8" s="70"/>
      <c r="D8" s="70"/>
      <c r="E8" s="70"/>
      <c r="F8" s="70"/>
      <c r="G8" s="70"/>
      <c r="H8" s="70"/>
    </row>
    <row r="9" spans="1:8" x14ac:dyDescent="0.15">
      <c r="A9" s="70"/>
      <c r="B9" s="70"/>
      <c r="C9" s="70"/>
      <c r="D9" s="70"/>
      <c r="E9" s="70"/>
      <c r="F9" s="70"/>
      <c r="G9" s="70"/>
      <c r="H9" s="70"/>
    </row>
    <row r="10" spans="1:8" ht="37.5" customHeight="1" x14ac:dyDescent="0.15">
      <c r="A10" s="70"/>
      <c r="B10" s="70"/>
      <c r="C10" s="70"/>
      <c r="D10" s="70"/>
      <c r="E10" s="70"/>
      <c r="F10" s="70"/>
      <c r="G10" s="70"/>
      <c r="H10" s="70"/>
    </row>
    <row r="11" spans="1:8" ht="30.75" customHeight="1" x14ac:dyDescent="0.15">
      <c r="A11" s="70"/>
      <c r="B11" s="263" t="s">
        <v>17</v>
      </c>
      <c r="C11" s="263"/>
      <c r="D11" s="70"/>
      <c r="E11" s="70"/>
      <c r="F11" s="70"/>
      <c r="G11" s="70"/>
      <c r="H11" s="70"/>
    </row>
    <row r="12" spans="1:8" ht="27" customHeight="1" x14ac:dyDescent="0.15">
      <c r="A12" s="70"/>
      <c r="B12" s="263" t="s">
        <v>20</v>
      </c>
      <c r="C12" s="263"/>
      <c r="D12" s="70"/>
      <c r="E12" s="70"/>
      <c r="F12" s="70"/>
      <c r="G12" s="70"/>
      <c r="H12" s="70"/>
    </row>
    <row r="13" spans="1:8" ht="30" customHeight="1" x14ac:dyDescent="0.15">
      <c r="A13" s="70"/>
      <c r="B13" s="263" t="s">
        <v>100</v>
      </c>
      <c r="C13" s="263"/>
      <c r="D13" s="70"/>
      <c r="E13" s="70"/>
      <c r="F13" s="70"/>
      <c r="G13" s="70"/>
      <c r="H13" s="70"/>
    </row>
    <row r="14" spans="1:8" ht="27" customHeight="1" x14ac:dyDescent="0.15">
      <c r="A14" s="70"/>
      <c r="B14" s="263" t="s">
        <v>26</v>
      </c>
      <c r="C14" s="263"/>
      <c r="D14" s="70"/>
      <c r="E14" s="70"/>
      <c r="F14" s="70"/>
      <c r="G14" s="70"/>
      <c r="H14" s="70"/>
    </row>
    <row r="15" spans="1:8" ht="29.25" customHeight="1" x14ac:dyDescent="0.15">
      <c r="A15" s="70"/>
      <c r="B15" s="263" t="s">
        <v>24</v>
      </c>
      <c r="C15" s="263"/>
      <c r="D15" s="70"/>
      <c r="E15" s="70"/>
      <c r="F15" s="70"/>
      <c r="G15" s="70"/>
      <c r="H15" s="70"/>
    </row>
  </sheetData>
  <mergeCells count="10">
    <mergeCell ref="B14:C14"/>
    <mergeCell ref="B15:C15"/>
    <mergeCell ref="A7:H7"/>
    <mergeCell ref="B11:C11"/>
    <mergeCell ref="A1:H1"/>
    <mergeCell ref="A3:H3"/>
    <mergeCell ref="A6:H6"/>
    <mergeCell ref="A4:H4"/>
    <mergeCell ref="B12:C12"/>
    <mergeCell ref="B13:C13"/>
  </mergeCells>
  <phoneticPr fontId="23" type="noConversion"/>
  <pageMargins left="0.88972222805023193" right="0.75" top="1.340000033378601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예산총괄표"/>
  <dimension ref="A1:F27"/>
  <sheetViews>
    <sheetView zoomScale="130" zoomScaleNormal="130" zoomScaleSheetLayoutView="75" workbookViewId="0">
      <selection activeCell="C12" sqref="C12"/>
    </sheetView>
  </sheetViews>
  <sheetFormatPr defaultRowHeight="16.5" x14ac:dyDescent="0.3"/>
  <cols>
    <col min="1" max="1" width="15" style="5" customWidth="1"/>
    <col min="2" max="2" width="11" style="5" customWidth="1"/>
    <col min="3" max="3" width="11" style="7" customWidth="1"/>
    <col min="4" max="5" width="11" style="5" customWidth="1"/>
    <col min="6" max="16384" width="8.88671875" style="5"/>
  </cols>
  <sheetData>
    <row r="1" spans="1:6" ht="26.25" customHeight="1" x14ac:dyDescent="0.3">
      <c r="A1" s="266" t="s">
        <v>92</v>
      </c>
      <c r="B1" s="266"/>
      <c r="C1" s="266"/>
      <c r="D1" s="266"/>
      <c r="E1" s="266"/>
      <c r="F1" s="266"/>
    </row>
    <row r="2" spans="1:6" x14ac:dyDescent="0.3">
      <c r="A2" s="1"/>
      <c r="B2" s="1"/>
      <c r="C2" s="6"/>
      <c r="D2" s="1"/>
      <c r="E2" s="1"/>
      <c r="F2" s="1"/>
    </row>
    <row r="3" spans="1:6" ht="20.25" customHeight="1" x14ac:dyDescent="0.3">
      <c r="A3" s="72" t="s">
        <v>60</v>
      </c>
      <c r="B3" s="70"/>
      <c r="C3" s="73"/>
      <c r="D3" s="70"/>
      <c r="E3" s="70"/>
      <c r="F3" s="70"/>
    </row>
    <row r="4" spans="1:6" x14ac:dyDescent="0.3">
      <c r="A4" s="70"/>
      <c r="B4" s="70"/>
      <c r="C4" s="73"/>
      <c r="D4" s="70"/>
      <c r="E4" s="70"/>
      <c r="F4" s="71" t="s">
        <v>76</v>
      </c>
    </row>
    <row r="5" spans="1:6" ht="34.5" x14ac:dyDescent="0.3">
      <c r="A5" s="74" t="s">
        <v>144</v>
      </c>
      <c r="B5" s="75" t="s">
        <v>137</v>
      </c>
      <c r="C5" s="76" t="s">
        <v>110</v>
      </c>
      <c r="D5" s="77" t="s">
        <v>47</v>
      </c>
      <c r="E5" s="75" t="s">
        <v>65</v>
      </c>
      <c r="F5" s="78" t="s">
        <v>3</v>
      </c>
    </row>
    <row r="6" spans="1:6" ht="23.25" customHeight="1" x14ac:dyDescent="0.3">
      <c r="A6" s="79" t="s">
        <v>66</v>
      </c>
      <c r="B6" s="80">
        <v>97753</v>
      </c>
      <c r="C6" s="81">
        <f t="shared" ref="C6:C13" si="0">(B6/$B$14)*100</f>
        <v>45.939150703987067</v>
      </c>
      <c r="D6" s="80">
        <v>67249</v>
      </c>
      <c r="E6" s="80">
        <f>SUM(B6-D6)</f>
        <v>30504</v>
      </c>
      <c r="F6" s="82"/>
    </row>
    <row r="7" spans="1:6" ht="23.25" customHeight="1" x14ac:dyDescent="0.3">
      <c r="A7" s="79" t="s">
        <v>156</v>
      </c>
      <c r="B7" s="80"/>
      <c r="C7" s="81">
        <f t="shared" si="0"/>
        <v>0</v>
      </c>
      <c r="D7" s="80"/>
      <c r="E7" s="80"/>
      <c r="F7" s="82"/>
    </row>
    <row r="8" spans="1:6" ht="23.25" customHeight="1" x14ac:dyDescent="0.3">
      <c r="A8" s="79" t="s">
        <v>157</v>
      </c>
      <c r="B8" s="80"/>
      <c r="C8" s="81">
        <f t="shared" si="0"/>
        <v>0</v>
      </c>
      <c r="D8" s="80"/>
      <c r="E8" s="80"/>
      <c r="F8" s="82"/>
    </row>
    <row r="9" spans="1:6" ht="23.25" customHeight="1" x14ac:dyDescent="0.3">
      <c r="A9" s="83" t="s">
        <v>154</v>
      </c>
      <c r="B9" s="84">
        <v>0</v>
      </c>
      <c r="C9" s="81">
        <f t="shared" si="0"/>
        <v>0</v>
      </c>
      <c r="D9" s="84">
        <v>0</v>
      </c>
      <c r="E9" s="80">
        <f>SUM(B9-D9)</f>
        <v>0</v>
      </c>
      <c r="F9" s="85"/>
    </row>
    <row r="10" spans="1:6" ht="23.25" customHeight="1" x14ac:dyDescent="0.3">
      <c r="A10" s="83" t="s">
        <v>155</v>
      </c>
      <c r="B10" s="84">
        <v>114300</v>
      </c>
      <c r="C10" s="81">
        <f t="shared" si="0"/>
        <v>53.715435080925609</v>
      </c>
      <c r="D10" s="84">
        <v>100200</v>
      </c>
      <c r="E10" s="80">
        <f>SUM(B10-D10)</f>
        <v>14100</v>
      </c>
      <c r="F10" s="85"/>
    </row>
    <row r="11" spans="1:6" ht="23.25" customHeight="1" x14ac:dyDescent="0.3">
      <c r="A11" s="83" t="s">
        <v>158</v>
      </c>
      <c r="B11" s="84">
        <v>0</v>
      </c>
      <c r="C11" s="81">
        <f t="shared" si="0"/>
        <v>0</v>
      </c>
      <c r="D11" s="84">
        <v>0</v>
      </c>
      <c r="E11" s="80">
        <f>SUM(B11-D11)</f>
        <v>0</v>
      </c>
      <c r="F11" s="85"/>
    </row>
    <row r="12" spans="1:6" ht="23.25" customHeight="1" x14ac:dyDescent="0.3">
      <c r="A12" s="83" t="s">
        <v>159</v>
      </c>
      <c r="B12" s="84">
        <v>0</v>
      </c>
      <c r="C12" s="81">
        <f t="shared" si="0"/>
        <v>0</v>
      </c>
      <c r="D12" s="84">
        <v>0</v>
      </c>
      <c r="E12" s="80">
        <f>SUM(B12-D12)</f>
        <v>0</v>
      </c>
      <c r="F12" s="85"/>
    </row>
    <row r="13" spans="1:6" ht="23.25" customHeight="1" x14ac:dyDescent="0.3">
      <c r="A13" s="83" t="s">
        <v>160</v>
      </c>
      <c r="B13" s="84">
        <v>735</v>
      </c>
      <c r="C13" s="81">
        <f t="shared" si="0"/>
        <v>0.34541421508731696</v>
      </c>
      <c r="D13" s="84">
        <v>1108</v>
      </c>
      <c r="E13" s="80">
        <f>SUM(B13-D13)</f>
        <v>-373</v>
      </c>
      <c r="F13" s="85"/>
    </row>
    <row r="14" spans="1:6" ht="23.25" customHeight="1" x14ac:dyDescent="0.3">
      <c r="A14" s="86" t="s">
        <v>74</v>
      </c>
      <c r="B14" s="87">
        <f>SUM(B6:B13)</f>
        <v>212788</v>
      </c>
      <c r="C14" s="87">
        <f>SUM(C6:C13)</f>
        <v>100</v>
      </c>
      <c r="D14" s="87">
        <f>SUM(D6:D13)</f>
        <v>168557</v>
      </c>
      <c r="E14" s="87">
        <f>SUM(E6:E13)</f>
        <v>44231</v>
      </c>
      <c r="F14" s="88"/>
    </row>
    <row r="15" spans="1:6" x14ac:dyDescent="0.3">
      <c r="A15" s="89"/>
      <c r="B15" s="90"/>
      <c r="C15" s="91"/>
      <c r="D15" s="90"/>
      <c r="E15" s="90"/>
      <c r="F15" s="90"/>
    </row>
    <row r="16" spans="1:6" x14ac:dyDescent="0.3">
      <c r="A16" s="90"/>
      <c r="B16" s="90"/>
      <c r="C16" s="91"/>
      <c r="D16" s="90"/>
      <c r="E16" s="90"/>
      <c r="F16" s="90"/>
    </row>
    <row r="17" spans="1:6" ht="22.5" customHeight="1" x14ac:dyDescent="0.3">
      <c r="A17" s="72" t="s">
        <v>69</v>
      </c>
      <c r="B17" s="70"/>
      <c r="C17" s="73"/>
      <c r="D17" s="70"/>
      <c r="E17" s="70"/>
      <c r="F17" s="70"/>
    </row>
    <row r="18" spans="1:6" x14ac:dyDescent="0.3">
      <c r="A18" s="70"/>
      <c r="B18" s="70"/>
      <c r="C18" s="73"/>
      <c r="D18" s="70"/>
      <c r="E18" s="70"/>
      <c r="F18" s="71" t="s">
        <v>76</v>
      </c>
    </row>
    <row r="19" spans="1:6" ht="34.5" x14ac:dyDescent="0.3">
      <c r="A19" s="74" t="s">
        <v>144</v>
      </c>
      <c r="B19" s="75" t="s">
        <v>137</v>
      </c>
      <c r="C19" s="76" t="s">
        <v>110</v>
      </c>
      <c r="D19" s="77" t="s">
        <v>47</v>
      </c>
      <c r="E19" s="75" t="s">
        <v>65</v>
      </c>
      <c r="F19" s="78" t="s">
        <v>3</v>
      </c>
    </row>
    <row r="20" spans="1:6" ht="26.25" customHeight="1" x14ac:dyDescent="0.3">
      <c r="A20" s="92" t="s">
        <v>78</v>
      </c>
      <c r="B20" s="80">
        <v>1600</v>
      </c>
      <c r="C20" s="93">
        <f>SUM(B20/$B$26)*100</f>
        <v>0.75192210087034983</v>
      </c>
      <c r="D20" s="80">
        <v>0</v>
      </c>
      <c r="E20" s="80">
        <f t="shared" ref="E20:E25" si="1">SUM(B20-D20)</f>
        <v>1600</v>
      </c>
      <c r="F20" s="82"/>
    </row>
    <row r="21" spans="1:6" ht="26.25" customHeight="1" x14ac:dyDescent="0.3">
      <c r="A21" s="94" t="s">
        <v>132</v>
      </c>
      <c r="B21" s="84">
        <v>4900</v>
      </c>
      <c r="C21" s="93">
        <f t="shared" ref="C21:C26" si="2">SUM(B21/$B$26)*100</f>
        <v>2.3027614339154465</v>
      </c>
      <c r="D21" s="84">
        <v>8219</v>
      </c>
      <c r="E21" s="80">
        <f t="shared" si="1"/>
        <v>-3319</v>
      </c>
      <c r="F21" s="85"/>
    </row>
    <row r="22" spans="1:6" ht="26.25" customHeight="1" x14ac:dyDescent="0.3">
      <c r="A22" s="94" t="s">
        <v>75</v>
      </c>
      <c r="B22" s="84">
        <v>38000</v>
      </c>
      <c r="C22" s="93">
        <f t="shared" si="2"/>
        <v>17.85814989567081</v>
      </c>
      <c r="D22" s="84">
        <v>35702</v>
      </c>
      <c r="E22" s="80">
        <f t="shared" si="1"/>
        <v>2298</v>
      </c>
      <c r="F22" s="85"/>
    </row>
    <row r="23" spans="1:6" ht="26.25" customHeight="1" x14ac:dyDescent="0.3">
      <c r="A23" s="94" t="s">
        <v>141</v>
      </c>
      <c r="B23" s="84">
        <v>68288</v>
      </c>
      <c r="C23" s="93">
        <f t="shared" si="2"/>
        <v>32.092035265146528</v>
      </c>
      <c r="D23" s="84">
        <v>91080</v>
      </c>
      <c r="E23" s="80">
        <f t="shared" si="1"/>
        <v>-22792</v>
      </c>
      <c r="F23" s="85"/>
    </row>
    <row r="24" spans="1:6" ht="26.25" customHeight="1" x14ac:dyDescent="0.3">
      <c r="A24" s="94" t="s">
        <v>138</v>
      </c>
      <c r="B24" s="84">
        <v>0</v>
      </c>
      <c r="C24" s="93">
        <f t="shared" si="2"/>
        <v>0</v>
      </c>
      <c r="D24" s="84">
        <v>2860</v>
      </c>
      <c r="E24" s="80">
        <f t="shared" si="1"/>
        <v>-2860</v>
      </c>
      <c r="F24" s="85"/>
    </row>
    <row r="25" spans="1:6" ht="26.25" customHeight="1" x14ac:dyDescent="0.3">
      <c r="A25" s="94" t="s">
        <v>130</v>
      </c>
      <c r="B25" s="84">
        <v>100000</v>
      </c>
      <c r="C25" s="93">
        <f t="shared" si="2"/>
        <v>46.995131304396864</v>
      </c>
      <c r="D25" s="84">
        <v>100000</v>
      </c>
      <c r="E25" s="80">
        <f t="shared" si="1"/>
        <v>0</v>
      </c>
      <c r="F25" s="85"/>
    </row>
    <row r="26" spans="1:6" ht="26.25" customHeight="1" x14ac:dyDescent="0.3">
      <c r="A26" s="86" t="s">
        <v>77</v>
      </c>
      <c r="B26" s="87">
        <f>SUM(B20:B25)</f>
        <v>212788</v>
      </c>
      <c r="C26" s="95">
        <f t="shared" si="2"/>
        <v>100</v>
      </c>
      <c r="D26" s="87">
        <f>SUM(D20:D25)</f>
        <v>237861</v>
      </c>
      <c r="E26" s="87">
        <f>SUM(E20:E25)</f>
        <v>-25073</v>
      </c>
      <c r="F26" s="88"/>
    </row>
    <row r="27" spans="1:6" x14ac:dyDescent="0.3">
      <c r="A27" s="65"/>
      <c r="B27" s="65"/>
      <c r="C27" s="66"/>
      <c r="D27" s="65"/>
      <c r="E27" s="65"/>
      <c r="F27" s="65"/>
    </row>
  </sheetData>
  <mergeCells count="1">
    <mergeCell ref="A1:F1"/>
  </mergeCells>
  <phoneticPr fontId="23" type="noConversion"/>
  <printOptions horizontalCentered="1"/>
  <pageMargins left="0.74750000238418579" right="0.74750000238418579" top="0.98416668176651001" bottom="0.98416668176651001" header="0.51138889789581299" footer="0.51138889789581299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33"/>
  <sheetViews>
    <sheetView topLeftCell="D1" zoomScale="145" zoomScaleNormal="145" workbookViewId="0">
      <selection activeCell="I9" sqref="I9"/>
    </sheetView>
  </sheetViews>
  <sheetFormatPr defaultColWidth="7.109375" defaultRowHeight="13.5" customHeight="1" x14ac:dyDescent="0.15"/>
  <cols>
    <col min="1" max="1" width="0.77734375" style="9" bestFit="1" customWidth="1"/>
    <col min="2" max="2" width="2.109375" style="9" customWidth="1"/>
    <col min="3" max="3" width="2" style="9" customWidth="1"/>
    <col min="4" max="4" width="19.33203125" style="9" bestFit="1" customWidth="1"/>
    <col min="5" max="5" width="6.44140625" style="9" bestFit="1" customWidth="1"/>
    <col min="6" max="6" width="6.5546875" style="9" bestFit="1" customWidth="1"/>
    <col min="7" max="7" width="7.88671875" style="9" bestFit="1" customWidth="1"/>
    <col min="8" max="8" width="28" style="9" bestFit="1" customWidth="1"/>
    <col min="9" max="9" width="9.21875" style="9" bestFit="1" customWidth="1"/>
    <col min="10" max="10" width="39.6640625" style="10" hidden="1" customWidth="1"/>
    <col min="11" max="11" width="12.88671875" style="9" customWidth="1"/>
    <col min="12" max="16384" width="7.109375" style="9"/>
  </cols>
  <sheetData>
    <row r="1" spans="1:10" ht="25.5" customHeight="1" x14ac:dyDescent="0.15">
      <c r="A1" s="278" t="s">
        <v>115</v>
      </c>
      <c r="B1" s="278"/>
      <c r="C1" s="278"/>
      <c r="D1" s="278"/>
      <c r="E1" s="278"/>
      <c r="F1" s="278"/>
      <c r="G1" s="278"/>
      <c r="H1" s="278"/>
      <c r="I1" s="278"/>
      <c r="J1" s="278"/>
    </row>
    <row r="2" spans="1:10" ht="18.600000000000001" customHeight="1" x14ac:dyDescent="0.15">
      <c r="A2" s="279" t="s">
        <v>102</v>
      </c>
      <c r="B2" s="279"/>
      <c r="C2" s="279"/>
      <c r="D2" s="279"/>
      <c r="E2" s="279"/>
      <c r="F2" s="279"/>
      <c r="G2" s="279"/>
      <c r="H2" s="279"/>
      <c r="I2" s="279"/>
      <c r="J2" s="279"/>
    </row>
    <row r="3" spans="1:10" ht="18.600000000000001" customHeight="1" x14ac:dyDescent="0.15">
      <c r="A3" s="11" t="s">
        <v>129</v>
      </c>
      <c r="B3" s="280" t="s">
        <v>46</v>
      </c>
      <c r="C3" s="281"/>
      <c r="D3" s="282"/>
      <c r="E3" s="283" t="s">
        <v>166</v>
      </c>
      <c r="F3" s="283" t="s">
        <v>165</v>
      </c>
      <c r="G3" s="283" t="s">
        <v>56</v>
      </c>
      <c r="H3" s="285" t="s">
        <v>23</v>
      </c>
      <c r="I3" s="286"/>
      <c r="J3" s="283" t="s">
        <v>99</v>
      </c>
    </row>
    <row r="4" spans="1:10" ht="18.600000000000001" customHeight="1" x14ac:dyDescent="0.15">
      <c r="A4" s="11" t="s">
        <v>129</v>
      </c>
      <c r="B4" s="12" t="s">
        <v>8</v>
      </c>
      <c r="C4" s="12" t="s">
        <v>145</v>
      </c>
      <c r="D4" s="12" t="s">
        <v>139</v>
      </c>
      <c r="E4" s="284"/>
      <c r="F4" s="284"/>
      <c r="G4" s="284"/>
      <c r="H4" s="287"/>
      <c r="I4" s="288"/>
      <c r="J4" s="284"/>
    </row>
    <row r="5" spans="1:10" s="8" customFormat="1" ht="18.600000000000001" customHeight="1" x14ac:dyDescent="0.15">
      <c r="A5" s="14" t="s">
        <v>129</v>
      </c>
      <c r="B5" s="276" t="s">
        <v>55</v>
      </c>
      <c r="C5" s="277"/>
      <c r="D5" s="275"/>
      <c r="E5" s="15">
        <f>E6</f>
        <v>97753</v>
      </c>
      <c r="F5" s="15">
        <f>F6</f>
        <v>67249</v>
      </c>
      <c r="G5" s="15">
        <f>G6</f>
        <v>30504</v>
      </c>
      <c r="H5" s="16" t="s">
        <v>129</v>
      </c>
      <c r="I5" s="17"/>
      <c r="J5" s="18" t="s">
        <v>129</v>
      </c>
    </row>
    <row r="6" spans="1:10" ht="18.600000000000001" customHeight="1" x14ac:dyDescent="0.15">
      <c r="A6" s="11" t="s">
        <v>129</v>
      </c>
      <c r="B6" s="19" t="s">
        <v>129</v>
      </c>
      <c r="C6" s="267" t="s">
        <v>89</v>
      </c>
      <c r="D6" s="268"/>
      <c r="E6" s="20">
        <f>E7</f>
        <v>97753</v>
      </c>
      <c r="F6" s="20">
        <f>F7</f>
        <v>67249</v>
      </c>
      <c r="G6" s="21">
        <f>E6-F6</f>
        <v>30504</v>
      </c>
      <c r="H6" s="22" t="s">
        <v>129</v>
      </c>
      <c r="I6" s="23"/>
      <c r="J6" s="24" t="s">
        <v>129</v>
      </c>
    </row>
    <row r="7" spans="1:10" ht="18.600000000000001" customHeight="1" x14ac:dyDescent="0.15">
      <c r="A7" s="11" t="s">
        <v>129</v>
      </c>
      <c r="B7" s="25"/>
      <c r="C7" s="19"/>
      <c r="D7" s="19" t="s">
        <v>89</v>
      </c>
      <c r="E7" s="26">
        <v>97753</v>
      </c>
      <c r="F7" s="26">
        <v>67249</v>
      </c>
      <c r="G7" s="21">
        <f>E7-F7</f>
        <v>30504</v>
      </c>
      <c r="H7" s="27" t="s">
        <v>61</v>
      </c>
      <c r="I7" s="26">
        <v>9300000</v>
      </c>
      <c r="J7" s="28" t="s">
        <v>122</v>
      </c>
    </row>
    <row r="8" spans="1:10" ht="18.600000000000001" customHeight="1" x14ac:dyDescent="0.15">
      <c r="A8" s="11"/>
      <c r="B8" s="25"/>
      <c r="C8" s="25"/>
      <c r="D8" s="25"/>
      <c r="E8" s="29"/>
      <c r="F8" s="29"/>
      <c r="G8" s="29"/>
      <c r="H8" s="30" t="s">
        <v>52</v>
      </c>
      <c r="I8" s="29">
        <v>87780000</v>
      </c>
      <c r="J8" s="25" t="s">
        <v>52</v>
      </c>
    </row>
    <row r="9" spans="1:10" ht="18.600000000000001" customHeight="1" x14ac:dyDescent="0.15">
      <c r="A9" s="11"/>
      <c r="B9" s="25"/>
      <c r="C9" s="25"/>
      <c r="D9" s="25"/>
      <c r="E9" s="29"/>
      <c r="F9" s="29"/>
      <c r="G9" s="29"/>
      <c r="H9" s="31" t="s">
        <v>170</v>
      </c>
      <c r="I9" s="29">
        <v>467300</v>
      </c>
      <c r="J9" s="289" t="s">
        <v>104</v>
      </c>
    </row>
    <row r="10" spans="1:10" ht="18.600000000000001" customHeight="1" x14ac:dyDescent="0.15">
      <c r="A10" s="11"/>
      <c r="B10" s="25"/>
      <c r="C10" s="25"/>
      <c r="D10" s="25"/>
      <c r="E10" s="29"/>
      <c r="F10" s="29"/>
      <c r="G10" s="29"/>
      <c r="H10" s="31" t="s">
        <v>171</v>
      </c>
      <c r="I10" s="29">
        <v>184100</v>
      </c>
      <c r="J10" s="290"/>
    </row>
    <row r="11" spans="1:10" ht="18.600000000000001" customHeight="1" x14ac:dyDescent="0.15">
      <c r="A11" s="11"/>
      <c r="B11" s="25"/>
      <c r="C11" s="25"/>
      <c r="D11" s="25"/>
      <c r="E11" s="29"/>
      <c r="F11" s="29"/>
      <c r="G11" s="29"/>
      <c r="H11" s="31" t="s">
        <v>172</v>
      </c>
      <c r="I11" s="29">
        <v>21600</v>
      </c>
      <c r="J11" s="290"/>
    </row>
    <row r="12" spans="1:10" ht="18.600000000000001" customHeight="1" x14ac:dyDescent="0.15">
      <c r="A12" s="11"/>
      <c r="B12" s="24"/>
      <c r="C12" s="24"/>
      <c r="D12" s="25"/>
      <c r="E12" s="29"/>
      <c r="F12" s="29"/>
      <c r="G12" s="29"/>
      <c r="H12" s="31"/>
      <c r="I12" s="29"/>
      <c r="J12" s="291"/>
    </row>
    <row r="13" spans="1:10" s="8" customFormat="1" ht="18.600000000000001" customHeight="1" x14ac:dyDescent="0.15">
      <c r="A13" s="14" t="s">
        <v>129</v>
      </c>
      <c r="B13" s="273" t="s">
        <v>67</v>
      </c>
      <c r="C13" s="274"/>
      <c r="D13" s="275"/>
      <c r="E13" s="15">
        <f>E14</f>
        <v>114300</v>
      </c>
      <c r="F13" s="15">
        <f>F14</f>
        <v>100200</v>
      </c>
      <c r="G13" s="32">
        <f t="shared" ref="G13:G19" si="0">E13-F13</f>
        <v>14100</v>
      </c>
      <c r="H13" s="33" t="s">
        <v>129</v>
      </c>
      <c r="I13" s="15"/>
      <c r="J13" s="18" t="s">
        <v>129</v>
      </c>
    </row>
    <row r="14" spans="1:10" ht="18.600000000000001" customHeight="1" x14ac:dyDescent="0.15">
      <c r="A14" s="11" t="s">
        <v>129</v>
      </c>
      <c r="B14" s="19" t="s">
        <v>129</v>
      </c>
      <c r="C14" s="267" t="s">
        <v>93</v>
      </c>
      <c r="D14" s="268"/>
      <c r="E14" s="20">
        <f>E15+E16</f>
        <v>114300</v>
      </c>
      <c r="F14" s="20">
        <f>F15+F16</f>
        <v>100200</v>
      </c>
      <c r="G14" s="21">
        <f t="shared" si="0"/>
        <v>14100</v>
      </c>
      <c r="H14" s="22" t="s">
        <v>129</v>
      </c>
      <c r="I14" s="23"/>
      <c r="J14" s="24" t="s">
        <v>129</v>
      </c>
    </row>
    <row r="15" spans="1:10" ht="26.25" customHeight="1" x14ac:dyDescent="0.15">
      <c r="A15" s="11" t="s">
        <v>129</v>
      </c>
      <c r="B15" s="25"/>
      <c r="C15" s="25"/>
      <c r="D15" s="25" t="s">
        <v>90</v>
      </c>
      <c r="E15" s="20">
        <v>14300</v>
      </c>
      <c r="F15" s="20">
        <v>200</v>
      </c>
      <c r="G15" s="21">
        <f t="shared" si="0"/>
        <v>14100</v>
      </c>
      <c r="H15" s="34" t="s">
        <v>31</v>
      </c>
      <c r="I15" s="23">
        <v>14300000</v>
      </c>
      <c r="J15" s="24" t="s">
        <v>129</v>
      </c>
    </row>
    <row r="16" spans="1:10" ht="18.600000000000001" customHeight="1" x14ac:dyDescent="0.15">
      <c r="A16" s="11" t="s">
        <v>129</v>
      </c>
      <c r="B16" s="24"/>
      <c r="C16" s="24"/>
      <c r="D16" s="35" t="s">
        <v>97</v>
      </c>
      <c r="E16" s="36">
        <v>100000</v>
      </c>
      <c r="F16" s="36">
        <v>100000</v>
      </c>
      <c r="G16" s="21">
        <f t="shared" si="0"/>
        <v>0</v>
      </c>
      <c r="H16" s="22" t="s">
        <v>109</v>
      </c>
      <c r="I16" s="23">
        <v>100000000</v>
      </c>
      <c r="J16" s="24" t="s">
        <v>129</v>
      </c>
    </row>
    <row r="17" spans="1:11" s="8" customFormat="1" ht="18.600000000000001" customHeight="1" x14ac:dyDescent="0.15">
      <c r="A17" s="14" t="s">
        <v>129</v>
      </c>
      <c r="B17" s="276" t="s">
        <v>59</v>
      </c>
      <c r="C17" s="277"/>
      <c r="D17" s="275"/>
      <c r="E17" s="15">
        <f>E18</f>
        <v>0</v>
      </c>
      <c r="F17" s="15">
        <f>F18</f>
        <v>0</v>
      </c>
      <c r="G17" s="32">
        <f t="shared" si="0"/>
        <v>0</v>
      </c>
      <c r="H17" s="16"/>
      <c r="I17" s="17"/>
      <c r="J17" s="18" t="s">
        <v>129</v>
      </c>
    </row>
    <row r="18" spans="1:11" ht="18.600000000000001" customHeight="1" x14ac:dyDescent="0.15">
      <c r="A18" s="11" t="s">
        <v>129</v>
      </c>
      <c r="B18" s="19" t="s">
        <v>129</v>
      </c>
      <c r="C18" s="267" t="s">
        <v>36</v>
      </c>
      <c r="D18" s="268"/>
      <c r="E18" s="20">
        <f>E19</f>
        <v>0</v>
      </c>
      <c r="F18" s="20">
        <f>F19</f>
        <v>0</v>
      </c>
      <c r="G18" s="21">
        <f t="shared" si="0"/>
        <v>0</v>
      </c>
      <c r="H18" s="22" t="s">
        <v>129</v>
      </c>
      <c r="I18" s="23"/>
      <c r="J18" s="24" t="s">
        <v>129</v>
      </c>
    </row>
    <row r="19" spans="1:11" ht="18.600000000000001" customHeight="1" x14ac:dyDescent="0.15">
      <c r="A19" s="11" t="s">
        <v>129</v>
      </c>
      <c r="B19" s="25"/>
      <c r="C19" s="25"/>
      <c r="D19" s="19" t="s">
        <v>36</v>
      </c>
      <c r="E19" s="26">
        <v>0</v>
      </c>
      <c r="F19" s="26">
        <v>0</v>
      </c>
      <c r="G19" s="21">
        <f t="shared" si="0"/>
        <v>0</v>
      </c>
      <c r="H19" s="22"/>
      <c r="I19" s="23"/>
      <c r="J19" s="37" t="s">
        <v>28</v>
      </c>
      <c r="K19" s="38"/>
    </row>
    <row r="20" spans="1:11" s="8" customFormat="1" ht="18.600000000000001" customHeight="1" x14ac:dyDescent="0.15">
      <c r="A20" s="14" t="s">
        <v>129</v>
      </c>
      <c r="B20" s="292" t="s">
        <v>150</v>
      </c>
      <c r="C20" s="277"/>
      <c r="D20" s="275"/>
      <c r="E20" s="15">
        <f>+E21</f>
        <v>0</v>
      </c>
      <c r="F20" s="15">
        <f>+F21</f>
        <v>0</v>
      </c>
      <c r="G20" s="32">
        <f t="shared" ref="G20:G25" si="1">E20-F20</f>
        <v>0</v>
      </c>
      <c r="H20" s="16" t="s">
        <v>129</v>
      </c>
      <c r="I20" s="17"/>
      <c r="J20" s="18" t="s">
        <v>129</v>
      </c>
    </row>
    <row r="21" spans="1:11" ht="18.600000000000001" customHeight="1" x14ac:dyDescent="0.15">
      <c r="A21" s="39" t="s">
        <v>129</v>
      </c>
      <c r="B21" s="25" t="s">
        <v>129</v>
      </c>
      <c r="C21" s="267" t="s">
        <v>149</v>
      </c>
      <c r="D21" s="268"/>
      <c r="E21" s="20">
        <f>E22</f>
        <v>0</v>
      </c>
      <c r="F21" s="20">
        <f>F22</f>
        <v>0</v>
      </c>
      <c r="G21" s="21">
        <f t="shared" si="1"/>
        <v>0</v>
      </c>
      <c r="H21" s="22" t="s">
        <v>129</v>
      </c>
      <c r="I21" s="23"/>
      <c r="J21" s="24" t="s">
        <v>129</v>
      </c>
    </row>
    <row r="22" spans="1:11" ht="18.600000000000001" customHeight="1" x14ac:dyDescent="0.15">
      <c r="A22" s="39" t="s">
        <v>129</v>
      </c>
      <c r="B22" s="24"/>
      <c r="C22" s="24"/>
      <c r="D22" s="25" t="s">
        <v>98</v>
      </c>
      <c r="E22" s="26">
        <v>0</v>
      </c>
      <c r="F22" s="26">
        <v>0</v>
      </c>
      <c r="G22" s="21">
        <f t="shared" si="1"/>
        <v>0</v>
      </c>
      <c r="H22" s="22" t="s">
        <v>129</v>
      </c>
      <c r="I22" s="23"/>
      <c r="J22" s="40" t="s">
        <v>124</v>
      </c>
    </row>
    <row r="23" spans="1:11" s="8" customFormat="1" ht="18.600000000000001" customHeight="1" x14ac:dyDescent="0.15">
      <c r="A23" s="14" t="s">
        <v>129</v>
      </c>
      <c r="B23" s="273" t="s">
        <v>63</v>
      </c>
      <c r="C23" s="274"/>
      <c r="D23" s="275"/>
      <c r="E23" s="15">
        <f>E24+E28</f>
        <v>735</v>
      </c>
      <c r="F23" s="15">
        <f>F24+F28</f>
        <v>1108</v>
      </c>
      <c r="G23" s="32">
        <f t="shared" si="1"/>
        <v>-373</v>
      </c>
      <c r="H23" s="16" t="s">
        <v>129</v>
      </c>
      <c r="I23" s="17"/>
      <c r="J23" s="18" t="s">
        <v>129</v>
      </c>
    </row>
    <row r="24" spans="1:11" ht="18.600000000000001" customHeight="1" x14ac:dyDescent="0.15">
      <c r="A24" s="11" t="s">
        <v>129</v>
      </c>
      <c r="B24" s="19" t="s">
        <v>129</v>
      </c>
      <c r="C24" s="267" t="s">
        <v>48</v>
      </c>
      <c r="D24" s="268"/>
      <c r="E24" s="20">
        <f>E25</f>
        <v>715</v>
      </c>
      <c r="F24" s="20">
        <f>F25</f>
        <v>1089</v>
      </c>
      <c r="G24" s="21">
        <f t="shared" si="1"/>
        <v>-374</v>
      </c>
      <c r="H24" s="22" t="s">
        <v>129</v>
      </c>
      <c r="I24" s="23"/>
      <c r="J24" s="24" t="s">
        <v>129</v>
      </c>
    </row>
    <row r="25" spans="1:11" ht="18.600000000000001" customHeight="1" x14ac:dyDescent="0.15">
      <c r="A25" s="11" t="s">
        <v>129</v>
      </c>
      <c r="B25" s="25"/>
      <c r="C25" s="25"/>
      <c r="D25" s="25" t="s">
        <v>48</v>
      </c>
      <c r="E25" s="20">
        <v>715</v>
      </c>
      <c r="F25" s="20">
        <v>1089</v>
      </c>
      <c r="G25" s="21">
        <f t="shared" si="1"/>
        <v>-374</v>
      </c>
      <c r="H25" s="31" t="s">
        <v>151</v>
      </c>
      <c r="I25" s="29">
        <v>714370</v>
      </c>
      <c r="J25" s="19" t="s">
        <v>129</v>
      </c>
    </row>
    <row r="26" spans="1:11" ht="20.25" customHeight="1" x14ac:dyDescent="0.15">
      <c r="A26" s="11" t="s">
        <v>129</v>
      </c>
      <c r="B26" s="41"/>
      <c r="C26" s="41"/>
      <c r="D26" s="41"/>
      <c r="E26" s="41"/>
      <c r="F26" s="41"/>
      <c r="G26" s="41"/>
      <c r="H26" s="38"/>
      <c r="I26" s="29"/>
      <c r="J26" s="42"/>
    </row>
    <row r="27" spans="1:11" ht="18.600000000000001" customHeight="1" x14ac:dyDescent="0.15">
      <c r="A27" s="11" t="s">
        <v>129</v>
      </c>
      <c r="B27" s="41"/>
      <c r="C27" s="41"/>
      <c r="D27" s="41"/>
      <c r="E27" s="41"/>
      <c r="F27" s="41"/>
      <c r="G27" s="41"/>
      <c r="H27" s="43"/>
      <c r="I27" s="44"/>
      <c r="J27" s="24"/>
    </row>
    <row r="28" spans="1:11" ht="18.600000000000001" customHeight="1" x14ac:dyDescent="0.15">
      <c r="A28" s="11" t="s">
        <v>129</v>
      </c>
      <c r="B28" s="25" t="s">
        <v>129</v>
      </c>
      <c r="C28" s="267" t="s">
        <v>50</v>
      </c>
      <c r="D28" s="268"/>
      <c r="E28" s="20">
        <f>E29</f>
        <v>20</v>
      </c>
      <c r="F28" s="20">
        <f>F29</f>
        <v>19</v>
      </c>
      <c r="G28" s="21">
        <f>E28-F28</f>
        <v>1</v>
      </c>
      <c r="H28" s="22" t="s">
        <v>129</v>
      </c>
      <c r="I28" s="23"/>
      <c r="J28" s="24" t="s">
        <v>129</v>
      </c>
    </row>
    <row r="29" spans="1:11" ht="18.600000000000001" customHeight="1" x14ac:dyDescent="0.15">
      <c r="A29" s="11" t="s">
        <v>129</v>
      </c>
      <c r="B29" s="25"/>
      <c r="C29" s="25"/>
      <c r="D29" s="25" t="s">
        <v>34</v>
      </c>
      <c r="E29" s="20">
        <v>20</v>
      </c>
      <c r="F29" s="20">
        <v>19</v>
      </c>
      <c r="G29" s="21">
        <f>E29-F29</f>
        <v>1</v>
      </c>
      <c r="H29" s="45" t="s">
        <v>148</v>
      </c>
      <c r="I29" s="26">
        <v>17000</v>
      </c>
      <c r="J29" s="19" t="s">
        <v>129</v>
      </c>
    </row>
    <row r="30" spans="1:11" ht="18.600000000000001" customHeight="1" x14ac:dyDescent="0.15">
      <c r="A30" s="11" t="s">
        <v>129</v>
      </c>
      <c r="B30" s="41"/>
      <c r="C30" s="13"/>
      <c r="D30" s="13"/>
      <c r="E30" s="13"/>
      <c r="F30" s="13"/>
      <c r="G30" s="13"/>
      <c r="H30" s="22" t="s">
        <v>163</v>
      </c>
      <c r="I30" s="46">
        <v>3000</v>
      </c>
      <c r="J30" s="24" t="s">
        <v>129</v>
      </c>
    </row>
    <row r="31" spans="1:11" s="8" customFormat="1" ht="18.600000000000001" customHeight="1" x14ac:dyDescent="0.15">
      <c r="A31" s="14" t="s">
        <v>129</v>
      </c>
      <c r="B31" s="270" t="s">
        <v>117</v>
      </c>
      <c r="C31" s="271"/>
      <c r="D31" s="272"/>
      <c r="E31" s="15">
        <f>E5+E13+E17+E20+E23</f>
        <v>212788</v>
      </c>
      <c r="F31" s="15">
        <f>F5+F13+F17+F20+F23</f>
        <v>168557</v>
      </c>
      <c r="G31" s="47">
        <f>E31-F31</f>
        <v>44231</v>
      </c>
      <c r="H31" s="48" t="s">
        <v>129</v>
      </c>
      <c r="I31" s="49"/>
      <c r="J31" s="50" t="s">
        <v>129</v>
      </c>
    </row>
    <row r="32" spans="1:11" ht="24.95" customHeight="1" x14ac:dyDescent="0.15">
      <c r="A32" s="269"/>
      <c r="B32" s="269"/>
      <c r="C32" s="269"/>
      <c r="D32" s="269"/>
      <c r="E32" s="269"/>
      <c r="F32" s="269"/>
      <c r="G32" s="269"/>
      <c r="H32" s="269"/>
      <c r="I32" s="269"/>
      <c r="J32" s="269"/>
    </row>
    <row r="33" spans="5:6" ht="13.5" customHeight="1" x14ac:dyDescent="0.15">
      <c r="E33" s="59"/>
      <c r="F33" s="59"/>
    </row>
  </sheetData>
  <mergeCells count="22">
    <mergeCell ref="B5:D5"/>
    <mergeCell ref="A1:J1"/>
    <mergeCell ref="A2:J2"/>
    <mergeCell ref="B3:D3"/>
    <mergeCell ref="E3:E4"/>
    <mergeCell ref="G3:G4"/>
    <mergeCell ref="H3:I4"/>
    <mergeCell ref="J3:J4"/>
    <mergeCell ref="F3:F4"/>
    <mergeCell ref="C6:D6"/>
    <mergeCell ref="A32:J32"/>
    <mergeCell ref="B31:D31"/>
    <mergeCell ref="B23:D23"/>
    <mergeCell ref="C24:D24"/>
    <mergeCell ref="C28:D28"/>
    <mergeCell ref="C21:D21"/>
    <mergeCell ref="B13:D13"/>
    <mergeCell ref="C14:D14"/>
    <mergeCell ref="B17:D17"/>
    <mergeCell ref="J9:J12"/>
    <mergeCell ref="C18:D18"/>
    <mergeCell ref="B20:D20"/>
  </mergeCells>
  <phoneticPr fontId="23" type="noConversion"/>
  <printOptions horizontalCentered="1"/>
  <pageMargins left="0.19666667282581329" right="0.19666667282581329" top="0.44972223043441772" bottom="0.19666667282581329" header="0" footer="7.8611113131046295E-2"/>
  <pageSetup paperSize="9" scale="84" orientation="landscape" useFirstPageNumber="1" r:id="rId1"/>
  <headerFooter alignWithMargins="0"/>
  <rowBreaks count="1" manualBreakCount="1">
    <brk id="3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44"/>
  <sheetViews>
    <sheetView zoomScale="145" zoomScaleNormal="145" workbookViewId="0">
      <selection activeCell="E11" activeCellId="1" sqref="E7 E11"/>
    </sheetView>
  </sheetViews>
  <sheetFormatPr defaultColWidth="7.109375" defaultRowHeight="13.5" customHeight="1" x14ac:dyDescent="0.15"/>
  <cols>
    <col min="1" max="1" width="0.77734375" style="9" bestFit="1" customWidth="1"/>
    <col min="2" max="2" width="2.109375" style="9" customWidth="1"/>
    <col min="3" max="3" width="2" style="9" customWidth="1"/>
    <col min="4" max="4" width="19.33203125" style="9" bestFit="1" customWidth="1"/>
    <col min="5" max="5" width="6.44140625" style="9" bestFit="1" customWidth="1"/>
    <col min="6" max="6" width="6.5546875" style="9" bestFit="1" customWidth="1"/>
    <col min="7" max="7" width="7.88671875" style="9" bestFit="1" customWidth="1"/>
    <col min="8" max="8" width="28" style="9" bestFit="1" customWidth="1"/>
    <col min="9" max="9" width="9.21875" style="9" bestFit="1" customWidth="1"/>
    <col min="10" max="10" width="39.6640625" style="10" hidden="1" customWidth="1"/>
    <col min="11" max="11" width="12.88671875" style="9" customWidth="1"/>
    <col min="12" max="12" width="7.44140625" style="9" bestFit="1" customWidth="1"/>
    <col min="13" max="16384" width="7.109375" style="9"/>
  </cols>
  <sheetData>
    <row r="1" spans="1:10" ht="22.5" x14ac:dyDescent="0.15">
      <c r="A1" s="278" t="s">
        <v>83</v>
      </c>
      <c r="B1" s="278"/>
      <c r="C1" s="278"/>
      <c r="D1" s="278"/>
      <c r="E1" s="278"/>
      <c r="F1" s="278"/>
      <c r="G1" s="278"/>
      <c r="H1" s="278"/>
      <c r="I1" s="278"/>
      <c r="J1" s="278"/>
    </row>
    <row r="2" spans="1:10" ht="18.600000000000001" customHeight="1" x14ac:dyDescent="0.15">
      <c r="A2" s="279" t="s">
        <v>102</v>
      </c>
      <c r="B2" s="279"/>
      <c r="C2" s="279"/>
      <c r="D2" s="279"/>
      <c r="E2" s="279"/>
      <c r="F2" s="279"/>
      <c r="G2" s="279"/>
      <c r="H2" s="279"/>
      <c r="I2" s="279"/>
      <c r="J2" s="279"/>
    </row>
    <row r="3" spans="1:10" ht="18.600000000000001" customHeight="1" x14ac:dyDescent="0.15">
      <c r="A3" s="11" t="s">
        <v>129</v>
      </c>
      <c r="B3" s="280" t="s">
        <v>46</v>
      </c>
      <c r="C3" s="281"/>
      <c r="D3" s="282"/>
      <c r="E3" s="283" t="s">
        <v>166</v>
      </c>
      <c r="F3" s="283" t="s">
        <v>165</v>
      </c>
      <c r="G3" s="283" t="s">
        <v>56</v>
      </c>
      <c r="H3" s="285" t="s">
        <v>23</v>
      </c>
      <c r="I3" s="286"/>
      <c r="J3" s="283" t="s">
        <v>99</v>
      </c>
    </row>
    <row r="4" spans="1:10" ht="18.600000000000001" customHeight="1" x14ac:dyDescent="0.15">
      <c r="A4" s="11" t="s">
        <v>129</v>
      </c>
      <c r="B4" s="12" t="s">
        <v>8</v>
      </c>
      <c r="C4" s="12" t="s">
        <v>145</v>
      </c>
      <c r="D4" s="12" t="s">
        <v>139</v>
      </c>
      <c r="E4" s="284"/>
      <c r="F4" s="284"/>
      <c r="G4" s="284"/>
      <c r="H4" s="287"/>
      <c r="I4" s="288"/>
      <c r="J4" s="284"/>
    </row>
    <row r="5" spans="1:10" s="8" customFormat="1" ht="18.600000000000001" customHeight="1" x14ac:dyDescent="0.15">
      <c r="A5" s="14" t="s">
        <v>129</v>
      </c>
      <c r="B5" s="276" t="s">
        <v>51</v>
      </c>
      <c r="C5" s="277"/>
      <c r="D5" s="275"/>
      <c r="E5" s="15">
        <f>E6</f>
        <v>1600</v>
      </c>
      <c r="F5" s="15">
        <f>F6</f>
        <v>800</v>
      </c>
      <c r="G5" s="32">
        <f t="shared" ref="G5:G11" si="0">E5-F5</f>
        <v>800</v>
      </c>
      <c r="H5" s="16" t="s">
        <v>129</v>
      </c>
      <c r="I5" s="17"/>
      <c r="J5" s="18" t="s">
        <v>129</v>
      </c>
    </row>
    <row r="6" spans="1:10" ht="18.600000000000001" customHeight="1" x14ac:dyDescent="0.15">
      <c r="A6" s="11" t="s">
        <v>129</v>
      </c>
      <c r="B6" s="19" t="s">
        <v>129</v>
      </c>
      <c r="C6" s="267" t="s">
        <v>51</v>
      </c>
      <c r="D6" s="268"/>
      <c r="E6" s="20">
        <f>E7</f>
        <v>1600</v>
      </c>
      <c r="F6" s="20">
        <f>F7</f>
        <v>800</v>
      </c>
      <c r="G6" s="21">
        <f t="shared" si="0"/>
        <v>800</v>
      </c>
      <c r="H6" s="22" t="s">
        <v>129</v>
      </c>
      <c r="I6" s="23"/>
      <c r="J6" s="24" t="s">
        <v>129</v>
      </c>
    </row>
    <row r="7" spans="1:10" ht="18.600000000000001" customHeight="1" x14ac:dyDescent="0.15">
      <c r="A7" s="11" t="s">
        <v>129</v>
      </c>
      <c r="B7" s="25"/>
      <c r="C7" s="25"/>
      <c r="D7" s="25" t="s">
        <v>95</v>
      </c>
      <c r="E7" s="20">
        <v>1600</v>
      </c>
      <c r="F7" s="20">
        <v>800</v>
      </c>
      <c r="G7" s="21">
        <f t="shared" si="0"/>
        <v>800</v>
      </c>
      <c r="I7" s="29"/>
      <c r="J7" s="52" t="s">
        <v>108</v>
      </c>
    </row>
    <row r="8" spans="1:10" ht="18.600000000000001" customHeight="1" x14ac:dyDescent="0.15">
      <c r="A8" s="11" t="s">
        <v>129</v>
      </c>
      <c r="B8" s="25"/>
      <c r="C8" s="25"/>
      <c r="D8" s="25"/>
      <c r="E8" s="41"/>
      <c r="F8" s="41"/>
      <c r="G8" s="41"/>
      <c r="I8" s="29"/>
      <c r="J8" s="52" t="s">
        <v>108</v>
      </c>
    </row>
    <row r="9" spans="1:10" s="8" customFormat="1" ht="18.600000000000001" customHeight="1" x14ac:dyDescent="0.15">
      <c r="A9" s="14" t="s">
        <v>129</v>
      </c>
      <c r="B9" s="276" t="s">
        <v>42</v>
      </c>
      <c r="C9" s="277"/>
      <c r="D9" s="275"/>
      <c r="E9" s="15">
        <f>+E10</f>
        <v>4900</v>
      </c>
      <c r="F9" s="15">
        <f>+F10</f>
        <v>6243</v>
      </c>
      <c r="G9" s="32">
        <f t="shared" si="0"/>
        <v>-1343</v>
      </c>
      <c r="H9" s="33" t="s">
        <v>129</v>
      </c>
      <c r="I9" s="15"/>
      <c r="J9" s="18" t="s">
        <v>129</v>
      </c>
    </row>
    <row r="10" spans="1:10" ht="18.600000000000001" customHeight="1" x14ac:dyDescent="0.15">
      <c r="A10" s="11" t="s">
        <v>129</v>
      </c>
      <c r="B10" s="25" t="s">
        <v>129</v>
      </c>
      <c r="C10" s="267" t="s">
        <v>41</v>
      </c>
      <c r="D10" s="268"/>
      <c r="E10" s="20">
        <f>E11</f>
        <v>4900</v>
      </c>
      <c r="F10" s="20">
        <f>F11</f>
        <v>6243</v>
      </c>
      <c r="G10" s="21">
        <f t="shared" si="0"/>
        <v>-1343</v>
      </c>
      <c r="H10" s="22" t="s">
        <v>129</v>
      </c>
      <c r="I10" s="23"/>
      <c r="J10" s="24" t="s">
        <v>129</v>
      </c>
    </row>
    <row r="11" spans="1:10" ht="10.5" x14ac:dyDescent="0.15">
      <c r="A11" s="11" t="s">
        <v>129</v>
      </c>
      <c r="B11" s="25"/>
      <c r="C11" s="25"/>
      <c r="D11" s="25" t="s">
        <v>45</v>
      </c>
      <c r="E11" s="20">
        <v>4900</v>
      </c>
      <c r="F11" s="20">
        <v>6243</v>
      </c>
      <c r="G11" s="21">
        <f t="shared" si="0"/>
        <v>-1343</v>
      </c>
      <c r="H11" s="9" t="s">
        <v>152</v>
      </c>
      <c r="I11" s="29">
        <v>3300000</v>
      </c>
      <c r="J11" s="53" t="s">
        <v>120</v>
      </c>
    </row>
    <row r="12" spans="1:10" ht="10.5" x14ac:dyDescent="0.15">
      <c r="A12" s="11" t="s">
        <v>129</v>
      </c>
      <c r="B12" s="41"/>
      <c r="C12" s="41"/>
      <c r="D12" s="41"/>
      <c r="E12" s="41"/>
      <c r="F12" s="41"/>
      <c r="G12" s="41"/>
      <c r="H12" s="31" t="s">
        <v>177</v>
      </c>
      <c r="I12" s="29">
        <v>430000</v>
      </c>
      <c r="J12" s="54" t="s">
        <v>29</v>
      </c>
    </row>
    <row r="13" spans="1:10" ht="10.5" x14ac:dyDescent="0.15">
      <c r="A13" s="11"/>
      <c r="B13" s="41"/>
      <c r="C13" s="41"/>
      <c r="D13" s="41"/>
      <c r="E13" s="41"/>
      <c r="F13" s="41"/>
      <c r="G13" s="41"/>
      <c r="H13" s="31" t="s">
        <v>173</v>
      </c>
      <c r="I13" s="29">
        <v>450000</v>
      </c>
      <c r="J13" s="54"/>
    </row>
    <row r="14" spans="1:10" ht="10.5" x14ac:dyDescent="0.15">
      <c r="A14" s="11"/>
      <c r="B14" s="41"/>
      <c r="C14" s="41"/>
      <c r="D14" s="41"/>
      <c r="E14" s="41"/>
      <c r="F14" s="41"/>
      <c r="G14" s="41"/>
      <c r="H14" s="31" t="s">
        <v>176</v>
      </c>
      <c r="I14" s="29">
        <v>720000</v>
      </c>
      <c r="J14" s="54" t="s">
        <v>32</v>
      </c>
    </row>
    <row r="15" spans="1:10" ht="10.5" x14ac:dyDescent="0.15">
      <c r="A15" s="11"/>
      <c r="B15" s="68"/>
      <c r="C15" s="41"/>
      <c r="D15" s="11"/>
      <c r="E15" s="11"/>
      <c r="F15" s="11"/>
      <c r="G15" s="11"/>
      <c r="H15" s="31"/>
      <c r="I15" s="29"/>
      <c r="J15" s="54"/>
    </row>
    <row r="16" spans="1:10" ht="10.5" x14ac:dyDescent="0.15">
      <c r="A16" s="11"/>
      <c r="B16" s="68"/>
      <c r="C16" s="41"/>
      <c r="D16" s="11"/>
      <c r="E16" s="11"/>
      <c r="F16" s="11"/>
      <c r="G16" s="11"/>
      <c r="H16" s="31"/>
      <c r="I16" s="29"/>
      <c r="J16" s="54"/>
    </row>
    <row r="17" spans="1:12" s="8" customFormat="1" ht="18.600000000000001" customHeight="1" x14ac:dyDescent="0.15">
      <c r="A17" s="14" t="s">
        <v>129</v>
      </c>
      <c r="B17" s="276" t="s">
        <v>53</v>
      </c>
      <c r="C17" s="277"/>
      <c r="D17" s="275"/>
      <c r="E17" s="15">
        <f>E18+E21</f>
        <v>38000</v>
      </c>
      <c r="F17" s="15">
        <f>F18+F21</f>
        <v>33056</v>
      </c>
      <c r="G17" s="32">
        <f t="shared" ref="G17:G23" si="1">E17-F17</f>
        <v>4944</v>
      </c>
      <c r="H17" s="33"/>
      <c r="I17" s="15"/>
      <c r="J17" s="18" t="s">
        <v>129</v>
      </c>
    </row>
    <row r="18" spans="1:12" ht="18.600000000000001" customHeight="1" x14ac:dyDescent="0.15">
      <c r="A18" s="11" t="s">
        <v>129</v>
      </c>
      <c r="B18" s="19" t="s">
        <v>129</v>
      </c>
      <c r="C18" s="267" t="s">
        <v>49</v>
      </c>
      <c r="D18" s="268"/>
      <c r="E18" s="20">
        <f>+E19+E20</f>
        <v>0</v>
      </c>
      <c r="F18" s="20">
        <f>+F19+F20</f>
        <v>0</v>
      </c>
      <c r="G18" s="21">
        <f t="shared" si="1"/>
        <v>0</v>
      </c>
      <c r="H18" s="22" t="s">
        <v>129</v>
      </c>
      <c r="I18" s="23"/>
      <c r="J18" s="24" t="s">
        <v>129</v>
      </c>
    </row>
    <row r="19" spans="1:12" ht="21" x14ac:dyDescent="0.15">
      <c r="A19" s="11" t="s">
        <v>129</v>
      </c>
      <c r="B19" s="25"/>
      <c r="C19" s="25"/>
      <c r="D19" s="19" t="s">
        <v>38</v>
      </c>
      <c r="E19" s="20">
        <v>0</v>
      </c>
      <c r="F19" s="20">
        <v>0</v>
      </c>
      <c r="G19" s="21">
        <f t="shared" si="1"/>
        <v>0</v>
      </c>
      <c r="H19" s="22"/>
      <c r="I19" s="23"/>
      <c r="J19" s="55" t="s">
        <v>123</v>
      </c>
    </row>
    <row r="20" spans="1:12" ht="21" x14ac:dyDescent="0.15">
      <c r="A20" s="11" t="s">
        <v>129</v>
      </c>
      <c r="B20" s="25"/>
      <c r="C20" s="24"/>
      <c r="D20" s="35" t="s">
        <v>43</v>
      </c>
      <c r="E20" s="36">
        <v>0</v>
      </c>
      <c r="F20" s="36">
        <v>0</v>
      </c>
      <c r="G20" s="21">
        <f t="shared" si="1"/>
        <v>0</v>
      </c>
      <c r="H20" s="22"/>
      <c r="I20" s="23"/>
      <c r="J20" s="55" t="s">
        <v>119</v>
      </c>
    </row>
    <row r="21" spans="1:12" ht="18.600000000000001" customHeight="1" x14ac:dyDescent="0.15">
      <c r="A21" s="11" t="s">
        <v>129</v>
      </c>
      <c r="B21" s="25" t="s">
        <v>129</v>
      </c>
      <c r="C21" s="267" t="s">
        <v>37</v>
      </c>
      <c r="D21" s="268"/>
      <c r="E21" s="20">
        <f>E22+E23</f>
        <v>38000</v>
      </c>
      <c r="F21" s="20">
        <f>F22+F23</f>
        <v>33056</v>
      </c>
      <c r="G21" s="21">
        <f t="shared" si="1"/>
        <v>4944</v>
      </c>
      <c r="H21" s="22" t="s">
        <v>129</v>
      </c>
      <c r="I21" s="23"/>
      <c r="J21" s="24" t="s">
        <v>129</v>
      </c>
    </row>
    <row r="22" spans="1:12" ht="10.5" x14ac:dyDescent="0.15">
      <c r="A22" s="11" t="s">
        <v>129</v>
      </c>
      <c r="B22" s="25"/>
      <c r="C22" s="19"/>
      <c r="D22" s="35" t="s">
        <v>35</v>
      </c>
      <c r="E22" s="60">
        <v>0</v>
      </c>
      <c r="F22" s="60">
        <v>0</v>
      </c>
      <c r="G22" s="61">
        <f t="shared" si="1"/>
        <v>0</v>
      </c>
      <c r="H22" s="57"/>
      <c r="I22" s="36"/>
      <c r="J22" s="19" t="s">
        <v>105</v>
      </c>
    </row>
    <row r="23" spans="1:12" ht="18.600000000000001" customHeight="1" x14ac:dyDescent="0.15">
      <c r="A23" s="11" t="s">
        <v>129</v>
      </c>
      <c r="B23" s="25"/>
      <c r="C23" s="25"/>
      <c r="D23" s="25" t="s">
        <v>79</v>
      </c>
      <c r="E23" s="20">
        <v>38000</v>
      </c>
      <c r="F23" s="20">
        <v>33056</v>
      </c>
      <c r="G23" s="21">
        <f t="shared" si="1"/>
        <v>4944</v>
      </c>
      <c r="H23" s="51" t="s">
        <v>164</v>
      </c>
      <c r="I23" s="26">
        <v>28800000</v>
      </c>
      <c r="J23" s="19" t="s">
        <v>106</v>
      </c>
    </row>
    <row r="24" spans="1:12" ht="10.5" x14ac:dyDescent="0.15">
      <c r="A24" s="11" t="s">
        <v>129</v>
      </c>
      <c r="B24" s="41"/>
      <c r="C24" s="41"/>
      <c r="D24" s="41"/>
      <c r="E24" s="41"/>
      <c r="F24" s="41"/>
      <c r="G24" s="41"/>
      <c r="H24" s="31" t="s">
        <v>178</v>
      </c>
      <c r="I24" s="29">
        <v>8940000</v>
      </c>
      <c r="J24" s="25" t="s">
        <v>27</v>
      </c>
    </row>
    <row r="25" spans="1:12" ht="10.5" x14ac:dyDescent="0.15">
      <c r="A25" s="11" t="s">
        <v>129</v>
      </c>
      <c r="B25" s="41"/>
      <c r="C25" s="41"/>
      <c r="D25" s="41"/>
      <c r="E25" s="41"/>
      <c r="F25" s="41"/>
      <c r="G25" s="41"/>
      <c r="H25" s="31" t="s">
        <v>153</v>
      </c>
      <c r="I25" s="29">
        <v>190000</v>
      </c>
      <c r="J25" s="25" t="s">
        <v>27</v>
      </c>
    </row>
    <row r="26" spans="1:12" ht="10.5" x14ac:dyDescent="0.15">
      <c r="A26" s="11" t="s">
        <v>129</v>
      </c>
      <c r="B26" s="41"/>
      <c r="C26" s="41"/>
      <c r="D26" s="41"/>
      <c r="E26" s="41"/>
      <c r="F26" s="41"/>
      <c r="G26" s="41"/>
      <c r="H26" s="31" t="s">
        <v>175</v>
      </c>
      <c r="I26" s="29">
        <v>70000</v>
      </c>
      <c r="J26" s="25" t="s">
        <v>27</v>
      </c>
    </row>
    <row r="27" spans="1:12" ht="10.5" x14ac:dyDescent="0.15">
      <c r="A27" s="11"/>
      <c r="B27" s="68"/>
      <c r="C27" s="41"/>
      <c r="D27" s="11"/>
      <c r="E27" s="11"/>
      <c r="F27" s="11"/>
      <c r="G27" s="11"/>
      <c r="H27" s="31"/>
      <c r="I27" s="29"/>
      <c r="J27" s="25"/>
    </row>
    <row r="28" spans="1:12" s="8" customFormat="1" ht="18.600000000000001" customHeight="1" x14ac:dyDescent="0.15">
      <c r="A28" s="14" t="s">
        <v>129</v>
      </c>
      <c r="B28" s="276" t="s">
        <v>40</v>
      </c>
      <c r="C28" s="277"/>
      <c r="D28" s="275"/>
      <c r="E28" s="15">
        <f>E29</f>
        <v>68288</v>
      </c>
      <c r="F28" s="15">
        <f>F29</f>
        <v>25598</v>
      </c>
      <c r="G28" s="32">
        <f>E28-F28</f>
        <v>42690</v>
      </c>
      <c r="H28" s="57" t="s">
        <v>129</v>
      </c>
      <c r="I28" s="36"/>
      <c r="J28" s="18" t="s">
        <v>129</v>
      </c>
    </row>
    <row r="29" spans="1:12" ht="18.600000000000001" customHeight="1" x14ac:dyDescent="0.15">
      <c r="A29" s="11" t="s">
        <v>129</v>
      </c>
      <c r="B29" s="19" t="s">
        <v>129</v>
      </c>
      <c r="C29" s="267" t="s">
        <v>44</v>
      </c>
      <c r="D29" s="293"/>
      <c r="E29" s="20">
        <f>E30+E32</f>
        <v>68288</v>
      </c>
      <c r="F29" s="20">
        <f>F30+F32</f>
        <v>25598</v>
      </c>
      <c r="G29" s="21">
        <f>E29-F29</f>
        <v>42690</v>
      </c>
      <c r="H29" s="22" t="s">
        <v>129</v>
      </c>
      <c r="I29" s="23"/>
      <c r="J29" s="24" t="s">
        <v>107</v>
      </c>
    </row>
    <row r="30" spans="1:12" ht="18.600000000000001" customHeight="1" x14ac:dyDescent="0.15">
      <c r="A30" s="11" t="s">
        <v>129</v>
      </c>
      <c r="B30" s="25"/>
      <c r="C30" s="31"/>
      <c r="D30" s="19" t="s">
        <v>96</v>
      </c>
      <c r="E30" s="20">
        <v>34144</v>
      </c>
      <c r="F30" s="20">
        <v>12799</v>
      </c>
      <c r="G30" s="157">
        <f>E30-F30</f>
        <v>21345</v>
      </c>
      <c r="H30" s="9" t="s">
        <v>168</v>
      </c>
      <c r="I30" s="29">
        <f>SUM((E30*1000)-I31)</f>
        <v>33531580</v>
      </c>
      <c r="J30" s="56" t="s">
        <v>30</v>
      </c>
      <c r="K30" s="59"/>
      <c r="L30" s="59"/>
    </row>
    <row r="31" spans="1:12" ht="18.600000000000001" customHeight="1" x14ac:dyDescent="0.15">
      <c r="A31" s="11"/>
      <c r="B31" s="25"/>
      <c r="C31" s="25"/>
      <c r="D31" s="24"/>
      <c r="E31" s="156"/>
      <c r="F31" s="156"/>
      <c r="G31" s="158"/>
      <c r="H31" s="160" t="s">
        <v>169</v>
      </c>
      <c r="I31" s="23">
        <v>612420</v>
      </c>
      <c r="J31" s="154"/>
      <c r="K31" s="59"/>
    </row>
    <row r="32" spans="1:12" ht="18.600000000000001" customHeight="1" x14ac:dyDescent="0.15">
      <c r="A32" s="11" t="s">
        <v>129</v>
      </c>
      <c r="B32" s="25"/>
      <c r="C32" s="25"/>
      <c r="D32" s="25" t="s">
        <v>88</v>
      </c>
      <c r="E32" s="20">
        <v>34144</v>
      </c>
      <c r="F32" s="155">
        <v>12799</v>
      </c>
      <c r="G32" s="159">
        <f>E32-F32</f>
        <v>21345</v>
      </c>
      <c r="H32" s="9" t="s">
        <v>167</v>
      </c>
      <c r="I32" s="29">
        <f>SUM((E32*1000)-I33)</f>
        <v>34042050</v>
      </c>
      <c r="J32" s="67" t="s">
        <v>129</v>
      </c>
      <c r="K32" s="59"/>
    </row>
    <row r="33" spans="1:10" ht="18.600000000000001" customHeight="1" x14ac:dyDescent="0.15">
      <c r="A33" s="11"/>
      <c r="B33" s="24"/>
      <c r="C33" s="45"/>
      <c r="D33" s="24"/>
      <c r="E33" s="156"/>
      <c r="F33" s="156"/>
      <c r="G33" s="158"/>
      <c r="H33" s="160" t="s">
        <v>169</v>
      </c>
      <c r="I33" s="29">
        <v>101950</v>
      </c>
      <c r="J33" s="67"/>
    </row>
    <row r="34" spans="1:10" s="8" customFormat="1" ht="18.600000000000001" customHeight="1" x14ac:dyDescent="0.15">
      <c r="A34" s="14" t="s">
        <v>129</v>
      </c>
      <c r="B34" s="276" t="s">
        <v>64</v>
      </c>
      <c r="C34" s="277"/>
      <c r="D34" s="275"/>
      <c r="E34" s="15">
        <f>E35</f>
        <v>0</v>
      </c>
      <c r="F34" s="15">
        <f>F35</f>
        <v>2860</v>
      </c>
      <c r="G34" s="15">
        <f>G35</f>
        <v>-2860</v>
      </c>
      <c r="H34" s="33" t="s">
        <v>129</v>
      </c>
      <c r="I34" s="15"/>
      <c r="J34" s="18" t="s">
        <v>129</v>
      </c>
    </row>
    <row r="35" spans="1:10" ht="18.600000000000001" customHeight="1" x14ac:dyDescent="0.15">
      <c r="A35" s="11" t="s">
        <v>129</v>
      </c>
      <c r="B35" s="19" t="s">
        <v>129</v>
      </c>
      <c r="C35" s="267" t="s">
        <v>71</v>
      </c>
      <c r="D35" s="268"/>
      <c r="E35" s="20">
        <f>SUM(E36:E36)</f>
        <v>0</v>
      </c>
      <c r="F35" s="20">
        <f>SUM(F36:F36)</f>
        <v>2860</v>
      </c>
      <c r="G35" s="21">
        <f t="shared" ref="G35:G40" si="2">E35-F35</f>
        <v>-2860</v>
      </c>
      <c r="H35" s="22" t="s">
        <v>129</v>
      </c>
      <c r="I35" s="23"/>
      <c r="J35" s="24" t="s">
        <v>129</v>
      </c>
    </row>
    <row r="36" spans="1:10" ht="18.600000000000001" customHeight="1" x14ac:dyDescent="0.15">
      <c r="A36" s="11" t="s">
        <v>129</v>
      </c>
      <c r="B36" s="25"/>
      <c r="C36" s="25"/>
      <c r="D36" s="19" t="s">
        <v>62</v>
      </c>
      <c r="E36" s="26">
        <v>0</v>
      </c>
      <c r="F36" s="26">
        <v>2860</v>
      </c>
      <c r="G36" s="21">
        <f t="shared" si="2"/>
        <v>-2860</v>
      </c>
      <c r="H36" s="57"/>
      <c r="I36" s="36"/>
      <c r="J36" s="42" t="s">
        <v>73</v>
      </c>
    </row>
    <row r="37" spans="1:10" s="8" customFormat="1" ht="10.5" x14ac:dyDescent="0.15">
      <c r="A37" s="14" t="s">
        <v>129</v>
      </c>
      <c r="B37" s="276" t="s">
        <v>57</v>
      </c>
      <c r="C37" s="277"/>
      <c r="D37" s="275"/>
      <c r="E37" s="15">
        <f>E38</f>
        <v>100000</v>
      </c>
      <c r="F37" s="15">
        <f>F38</f>
        <v>100000</v>
      </c>
      <c r="G37" s="32">
        <f t="shared" si="2"/>
        <v>0</v>
      </c>
      <c r="H37" s="16" t="s">
        <v>129</v>
      </c>
      <c r="I37" s="17"/>
      <c r="J37" s="18" t="s">
        <v>129</v>
      </c>
    </row>
    <row r="38" spans="1:10" ht="10.5" x14ac:dyDescent="0.15">
      <c r="A38" s="11" t="s">
        <v>129</v>
      </c>
      <c r="B38" s="19" t="s">
        <v>129</v>
      </c>
      <c r="C38" s="267" t="s">
        <v>58</v>
      </c>
      <c r="D38" s="268"/>
      <c r="E38" s="20">
        <f>E39</f>
        <v>100000</v>
      </c>
      <c r="F38" s="20">
        <f>F39</f>
        <v>100000</v>
      </c>
      <c r="G38" s="21">
        <f t="shared" si="2"/>
        <v>0</v>
      </c>
      <c r="H38" s="22" t="s">
        <v>129</v>
      </c>
      <c r="I38" s="23"/>
      <c r="J38" s="24" t="s">
        <v>129</v>
      </c>
    </row>
    <row r="39" spans="1:10" ht="10.5" x14ac:dyDescent="0.15">
      <c r="A39" s="11" t="s">
        <v>129</v>
      </c>
      <c r="B39" s="25"/>
      <c r="C39" s="25"/>
      <c r="D39" s="25" t="s">
        <v>161</v>
      </c>
      <c r="E39" s="20">
        <v>100000</v>
      </c>
      <c r="F39" s="20">
        <v>100000</v>
      </c>
      <c r="G39" s="21">
        <f t="shared" si="2"/>
        <v>0</v>
      </c>
      <c r="H39" s="22" t="s">
        <v>162</v>
      </c>
      <c r="I39" s="23">
        <v>100000000</v>
      </c>
      <c r="J39" s="19" t="s">
        <v>129</v>
      </c>
    </row>
    <row r="40" spans="1:10" s="8" customFormat="1" ht="18.600000000000001" customHeight="1" x14ac:dyDescent="0.15">
      <c r="A40" s="14" t="s">
        <v>129</v>
      </c>
      <c r="B40" s="270" t="s">
        <v>39</v>
      </c>
      <c r="C40" s="271"/>
      <c r="D40" s="272"/>
      <c r="E40" s="15">
        <f>E5+E9+E17+E28+E34+E37</f>
        <v>212788</v>
      </c>
      <c r="F40" s="15">
        <f>F5+F9+F17+F28+F34+F37</f>
        <v>168557</v>
      </c>
      <c r="G40" s="58">
        <f t="shared" si="2"/>
        <v>44231</v>
      </c>
      <c r="H40" s="48" t="s">
        <v>129</v>
      </c>
      <c r="I40" s="49"/>
      <c r="J40" s="50" t="s">
        <v>129</v>
      </c>
    </row>
    <row r="44" spans="1:10" ht="13.5" customHeight="1" x14ac:dyDescent="0.15">
      <c r="E44" s="59"/>
    </row>
  </sheetData>
  <mergeCells count="22">
    <mergeCell ref="B28:D28"/>
    <mergeCell ref="A1:J1"/>
    <mergeCell ref="A2:J2"/>
    <mergeCell ref="J3:J4"/>
    <mergeCell ref="B5:D5"/>
    <mergeCell ref="C6:D6"/>
    <mergeCell ref="B3:D3"/>
    <mergeCell ref="E3:E4"/>
    <mergeCell ref="G3:G4"/>
    <mergeCell ref="H3:I4"/>
    <mergeCell ref="F3:F4"/>
    <mergeCell ref="C18:D18"/>
    <mergeCell ref="C21:D21"/>
    <mergeCell ref="B9:D9"/>
    <mergeCell ref="C10:D10"/>
    <mergeCell ref="B17:D17"/>
    <mergeCell ref="C29:D29"/>
    <mergeCell ref="B40:D40"/>
    <mergeCell ref="B37:D37"/>
    <mergeCell ref="C38:D38"/>
    <mergeCell ref="B34:D34"/>
    <mergeCell ref="C35:D35"/>
  </mergeCells>
  <phoneticPr fontId="23" type="noConversion"/>
  <printOptions horizontalCentered="1"/>
  <pageMargins left="0.19666667282581329" right="0.19666667282581329" top="0.44972223043441772" bottom="0.19666667282581329" header="0" footer="7.8611113131046295E-2"/>
  <pageSetup paperSize="9" scale="84" orientation="landscape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성질별 조서"/>
  <dimension ref="A1:E23"/>
  <sheetViews>
    <sheetView topLeftCell="A6" zoomScale="130" zoomScaleNormal="130" zoomScaleSheetLayoutView="75" workbookViewId="0">
      <selection activeCell="C21" sqref="C21"/>
    </sheetView>
  </sheetViews>
  <sheetFormatPr defaultRowHeight="16.5" x14ac:dyDescent="0.15"/>
  <cols>
    <col min="1" max="1" width="12.5546875" style="1" customWidth="1"/>
    <col min="2" max="2" width="16.109375" style="1" customWidth="1"/>
    <col min="3" max="5" width="11.6640625" style="1" customWidth="1"/>
    <col min="6" max="16384" width="8.88671875" style="1"/>
  </cols>
  <sheetData>
    <row r="1" spans="1:5" ht="24.75" customHeight="1" x14ac:dyDescent="0.15">
      <c r="A1" s="265" t="s">
        <v>22</v>
      </c>
      <c r="B1" s="265"/>
      <c r="C1" s="265"/>
      <c r="D1" s="265"/>
      <c r="E1" s="265"/>
    </row>
    <row r="3" spans="1:5" ht="18.75" customHeight="1" x14ac:dyDescent="0.15">
      <c r="A3" s="70"/>
      <c r="B3" s="70"/>
      <c r="C3" s="70"/>
      <c r="D3" s="70"/>
      <c r="E3" s="70"/>
    </row>
    <row r="4" spans="1:5" x14ac:dyDescent="0.15">
      <c r="A4" s="70"/>
      <c r="B4" s="70"/>
      <c r="C4" s="70"/>
      <c r="D4" s="70"/>
      <c r="E4" s="70" t="s">
        <v>76</v>
      </c>
    </row>
    <row r="5" spans="1:5" s="3" customFormat="1" ht="22.5" customHeight="1" x14ac:dyDescent="0.15">
      <c r="A5" s="294" t="s">
        <v>6</v>
      </c>
      <c r="B5" s="295"/>
      <c r="C5" s="295" t="s">
        <v>91</v>
      </c>
      <c r="D5" s="295"/>
      <c r="E5" s="296"/>
    </row>
    <row r="6" spans="1:5" s="3" customFormat="1" ht="22.5" customHeight="1" x14ac:dyDescent="0.15">
      <c r="A6" s="96" t="s">
        <v>142</v>
      </c>
      <c r="B6" s="97" t="s">
        <v>140</v>
      </c>
      <c r="C6" s="97" t="s">
        <v>137</v>
      </c>
      <c r="D6" s="97" t="s">
        <v>72</v>
      </c>
      <c r="E6" s="98" t="s">
        <v>68</v>
      </c>
    </row>
    <row r="7" spans="1:5" ht="22.5" customHeight="1" x14ac:dyDescent="0.15">
      <c r="A7" s="99" t="s">
        <v>78</v>
      </c>
      <c r="B7" s="100" t="s">
        <v>114</v>
      </c>
      <c r="C7" s="101">
        <v>1600</v>
      </c>
      <c r="D7" s="102">
        <v>100</v>
      </c>
      <c r="E7" s="103">
        <f t="shared" ref="E7:E16" si="0">(C7/$C$22)*100</f>
        <v>0.75192210087034983</v>
      </c>
    </row>
    <row r="8" spans="1:5" ht="22.5" customHeight="1" x14ac:dyDescent="0.15">
      <c r="A8" s="99"/>
      <c r="B8" s="100" t="s">
        <v>1</v>
      </c>
      <c r="C8" s="101">
        <f>SUM(C7)</f>
        <v>1600</v>
      </c>
      <c r="D8" s="102">
        <v>100</v>
      </c>
      <c r="E8" s="103">
        <f t="shared" si="0"/>
        <v>0.75192210087034983</v>
      </c>
    </row>
    <row r="9" spans="1:5" ht="22.5" customHeight="1" x14ac:dyDescent="0.15">
      <c r="A9" s="99" t="s">
        <v>132</v>
      </c>
      <c r="B9" s="100" t="s">
        <v>111</v>
      </c>
      <c r="C9" s="101">
        <v>4900</v>
      </c>
      <c r="D9" s="102">
        <v>100</v>
      </c>
      <c r="E9" s="103">
        <f t="shared" si="0"/>
        <v>2.3027614339154465</v>
      </c>
    </row>
    <row r="10" spans="1:5" ht="22.5" customHeight="1" x14ac:dyDescent="0.15">
      <c r="A10" s="99"/>
      <c r="B10" s="100" t="s">
        <v>1</v>
      </c>
      <c r="C10" s="101">
        <f>SUM(C9)</f>
        <v>4900</v>
      </c>
      <c r="D10" s="102">
        <v>100</v>
      </c>
      <c r="E10" s="103">
        <f t="shared" si="0"/>
        <v>2.3027614339154465</v>
      </c>
    </row>
    <row r="11" spans="1:5" ht="22.5" customHeight="1" x14ac:dyDescent="0.15">
      <c r="A11" s="99" t="s">
        <v>75</v>
      </c>
      <c r="B11" s="100" t="s">
        <v>131</v>
      </c>
      <c r="C11" s="101">
        <v>0</v>
      </c>
      <c r="D11" s="102">
        <f>SUM(C11/$C$14)*100</f>
        <v>0</v>
      </c>
      <c r="E11" s="103">
        <f t="shared" si="0"/>
        <v>0</v>
      </c>
    </row>
    <row r="12" spans="1:5" ht="22.5" customHeight="1" x14ac:dyDescent="0.15">
      <c r="A12" s="99"/>
      <c r="B12" s="100" t="s">
        <v>112</v>
      </c>
      <c r="C12" s="101">
        <v>0</v>
      </c>
      <c r="D12" s="102">
        <f>SUM(C12/$C$14)*100</f>
        <v>0</v>
      </c>
      <c r="E12" s="103">
        <f t="shared" si="0"/>
        <v>0</v>
      </c>
    </row>
    <row r="13" spans="1:5" ht="22.5" customHeight="1" x14ac:dyDescent="0.15">
      <c r="A13" s="99"/>
      <c r="B13" s="100" t="s">
        <v>113</v>
      </c>
      <c r="C13" s="101">
        <v>38000</v>
      </c>
      <c r="D13" s="102">
        <f>SUM(C13/$C$14)*100</f>
        <v>100</v>
      </c>
      <c r="E13" s="103">
        <f t="shared" si="0"/>
        <v>17.85814989567081</v>
      </c>
    </row>
    <row r="14" spans="1:5" ht="22.5" customHeight="1" x14ac:dyDescent="0.15">
      <c r="A14" s="99"/>
      <c r="B14" s="100" t="s">
        <v>1</v>
      </c>
      <c r="C14" s="101">
        <f>SUM(C11:C13)</f>
        <v>38000</v>
      </c>
      <c r="D14" s="102">
        <f>SUM(C14/$C$14)*100</f>
        <v>100</v>
      </c>
      <c r="E14" s="103">
        <f t="shared" si="0"/>
        <v>17.85814989567081</v>
      </c>
    </row>
    <row r="15" spans="1:5" ht="22.5" customHeight="1" x14ac:dyDescent="0.15">
      <c r="A15" s="99" t="s">
        <v>141</v>
      </c>
      <c r="B15" s="100" t="s">
        <v>127</v>
      </c>
      <c r="C15" s="101">
        <v>34144</v>
      </c>
      <c r="D15" s="102">
        <f>SUM(C15/$C$17)*100</f>
        <v>50</v>
      </c>
      <c r="E15" s="103">
        <f t="shared" si="0"/>
        <v>16.046017632573264</v>
      </c>
    </row>
    <row r="16" spans="1:5" ht="22.5" customHeight="1" x14ac:dyDescent="0.15">
      <c r="A16" s="99"/>
      <c r="B16" s="100" t="s">
        <v>126</v>
      </c>
      <c r="C16" s="101">
        <v>34144</v>
      </c>
      <c r="D16" s="102">
        <f>SUM(C16/$C$17)*100</f>
        <v>50</v>
      </c>
      <c r="E16" s="103">
        <f t="shared" si="0"/>
        <v>16.046017632573264</v>
      </c>
    </row>
    <row r="17" spans="1:5" ht="22.5" customHeight="1" x14ac:dyDescent="0.15">
      <c r="A17" s="99"/>
      <c r="B17" s="100" t="s">
        <v>1</v>
      </c>
      <c r="C17" s="101">
        <f>SUM(C15:C16)</f>
        <v>68288</v>
      </c>
      <c r="D17" s="102">
        <f>SUM(C17/$C$17)*100</f>
        <v>100</v>
      </c>
      <c r="E17" s="103">
        <f t="shared" ref="E17:E22" si="1">(C17/$C$22)*100</f>
        <v>32.092035265146528</v>
      </c>
    </row>
    <row r="18" spans="1:5" ht="22.5" customHeight="1" x14ac:dyDescent="0.15">
      <c r="A18" s="99" t="s">
        <v>138</v>
      </c>
      <c r="B18" s="100" t="s">
        <v>118</v>
      </c>
      <c r="C18" s="101">
        <v>0</v>
      </c>
      <c r="D18" s="102">
        <v>100</v>
      </c>
      <c r="E18" s="103">
        <f t="shared" si="1"/>
        <v>0</v>
      </c>
    </row>
    <row r="19" spans="1:5" ht="22.5" customHeight="1" x14ac:dyDescent="0.15">
      <c r="A19" s="99"/>
      <c r="B19" s="100" t="s">
        <v>1</v>
      </c>
      <c r="C19" s="101">
        <f>SUM(C18)</f>
        <v>0</v>
      </c>
      <c r="D19" s="102">
        <v>100</v>
      </c>
      <c r="E19" s="103">
        <f t="shared" si="1"/>
        <v>0</v>
      </c>
    </row>
    <row r="20" spans="1:5" ht="22.5" customHeight="1" x14ac:dyDescent="0.15">
      <c r="A20" s="99" t="s">
        <v>130</v>
      </c>
      <c r="B20" s="100" t="s">
        <v>130</v>
      </c>
      <c r="C20" s="101">
        <v>100000</v>
      </c>
      <c r="D20" s="102">
        <v>100</v>
      </c>
      <c r="E20" s="103">
        <f t="shared" si="1"/>
        <v>46.995131304396864</v>
      </c>
    </row>
    <row r="21" spans="1:5" ht="22.5" customHeight="1" x14ac:dyDescent="0.15">
      <c r="A21" s="99"/>
      <c r="B21" s="100" t="s">
        <v>1</v>
      </c>
      <c r="C21" s="101">
        <f>SUM(C20)</f>
        <v>100000</v>
      </c>
      <c r="D21" s="102">
        <v>100</v>
      </c>
      <c r="E21" s="103">
        <f t="shared" si="1"/>
        <v>46.995131304396864</v>
      </c>
    </row>
    <row r="22" spans="1:5" ht="22.5" customHeight="1" x14ac:dyDescent="0.15">
      <c r="A22" s="104" t="s">
        <v>146</v>
      </c>
      <c r="B22" s="105"/>
      <c r="C22" s="106">
        <f>SUM(C8,C10,C14,C17,C19,C21)</f>
        <v>212788</v>
      </c>
      <c r="D22" s="107">
        <v>100</v>
      </c>
      <c r="E22" s="108">
        <f t="shared" si="1"/>
        <v>100</v>
      </c>
    </row>
    <row r="23" spans="1:5" x14ac:dyDescent="0.15">
      <c r="A23" s="64"/>
      <c r="B23" s="64"/>
      <c r="C23" s="64"/>
      <c r="D23" s="64"/>
      <c r="E23" s="64"/>
    </row>
  </sheetData>
  <mergeCells count="3">
    <mergeCell ref="A5:B5"/>
    <mergeCell ref="C5:E5"/>
    <mergeCell ref="A1:E1"/>
  </mergeCells>
  <phoneticPr fontId="23" type="noConversion"/>
  <printOptions horizontalCentered="1"/>
  <pageMargins left="0.74750000238418579" right="0.75986111164093018" top="1.1594444513320923" bottom="0.98416668176651001" header="0.51138889789581299" footer="0.51138889789581299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23"/>
  <sheetViews>
    <sheetView zoomScale="115" zoomScaleNormal="115" zoomScaleSheetLayoutView="75" workbookViewId="0">
      <selection activeCell="G3" sqref="G3"/>
    </sheetView>
  </sheetViews>
  <sheetFormatPr defaultColWidth="8" defaultRowHeight="16.5" x14ac:dyDescent="0.3"/>
  <cols>
    <col min="1" max="1" width="10.21875" style="62" customWidth="1"/>
    <col min="2" max="2" width="13.5546875" style="62" customWidth="1"/>
    <col min="3" max="3" width="14" style="62" bestFit="1" customWidth="1"/>
    <col min="4" max="4" width="10.44140625" style="62" bestFit="1" customWidth="1"/>
    <col min="5" max="5" width="11.33203125" style="62" bestFit="1" customWidth="1"/>
    <col min="6" max="6" width="10.21875" style="62" bestFit="1" customWidth="1"/>
    <col min="7" max="7" width="14.109375" style="62" customWidth="1"/>
    <col min="8" max="8" width="6.33203125" style="62" bestFit="1" customWidth="1"/>
    <col min="9" max="9" width="6.6640625" style="62" bestFit="1" customWidth="1"/>
    <col min="10" max="10" width="9" style="62" bestFit="1" customWidth="1"/>
    <col min="11" max="11" width="8.44140625" style="62" bestFit="1" customWidth="1"/>
    <col min="12" max="13" width="8" style="62"/>
    <col min="14" max="14" width="8.44140625" style="62" bestFit="1" customWidth="1"/>
    <col min="15" max="16384" width="8" style="62"/>
  </cols>
  <sheetData>
    <row r="1" spans="1:10" x14ac:dyDescent="0.3">
      <c r="A1" s="153" t="s">
        <v>82</v>
      </c>
    </row>
    <row r="2" spans="1:10" ht="31.5" x14ac:dyDescent="0.3">
      <c r="A2" s="297" t="s">
        <v>19</v>
      </c>
      <c r="B2" s="297"/>
      <c r="C2" s="297"/>
      <c r="D2" s="297"/>
      <c r="E2" s="297"/>
      <c r="F2" s="297"/>
      <c r="G2" s="297"/>
      <c r="H2" s="297"/>
      <c r="I2" s="297"/>
      <c r="J2" s="297"/>
    </row>
    <row r="3" spans="1:10" x14ac:dyDescent="0.3">
      <c r="A3" s="63"/>
    </row>
    <row r="4" spans="1:10" ht="20.25" x14ac:dyDescent="0.3">
      <c r="A4" s="109" t="s">
        <v>121</v>
      </c>
      <c r="B4" s="110"/>
      <c r="C4" s="111"/>
      <c r="D4" s="111"/>
      <c r="E4" s="111"/>
      <c r="F4" s="111"/>
      <c r="G4" s="111"/>
      <c r="H4" s="111"/>
      <c r="I4" s="111"/>
      <c r="J4" s="111"/>
    </row>
    <row r="5" spans="1:10" x14ac:dyDescent="0.3">
      <c r="A5" s="112" t="s">
        <v>103</v>
      </c>
      <c r="B5" s="111"/>
      <c r="C5" s="111"/>
      <c r="D5" s="111"/>
      <c r="E5" s="111"/>
      <c r="F5" s="111"/>
      <c r="G5" s="111"/>
      <c r="H5" s="111"/>
      <c r="I5" s="111"/>
      <c r="J5" s="111"/>
    </row>
    <row r="6" spans="1:10" x14ac:dyDescent="0.3">
      <c r="A6" s="113" t="s">
        <v>84</v>
      </c>
      <c r="B6" s="114" t="s">
        <v>85</v>
      </c>
      <c r="C6" s="114" t="s">
        <v>9</v>
      </c>
      <c r="D6" s="114" t="s">
        <v>80</v>
      </c>
      <c r="E6" s="114" t="s">
        <v>81</v>
      </c>
      <c r="F6" s="114" t="s">
        <v>54</v>
      </c>
      <c r="G6" s="115" t="s">
        <v>70</v>
      </c>
      <c r="H6" s="111"/>
      <c r="I6" s="111"/>
      <c r="J6" s="111"/>
    </row>
    <row r="7" spans="1:10" ht="33" x14ac:dyDescent="0.3">
      <c r="A7" s="116" t="s">
        <v>135</v>
      </c>
      <c r="B7" s="117">
        <v>269.63</v>
      </c>
      <c r="C7" s="118">
        <v>4533160790</v>
      </c>
      <c r="D7" s="118">
        <v>87780000</v>
      </c>
      <c r="E7" s="118">
        <v>35606820</v>
      </c>
      <c r="F7" s="118">
        <f>SUM(D7-E7)</f>
        <v>52173180</v>
      </c>
      <c r="G7" s="119" t="s">
        <v>21</v>
      </c>
      <c r="H7" s="111"/>
      <c r="I7" s="111"/>
      <c r="J7" s="111"/>
    </row>
    <row r="8" spans="1:10" x14ac:dyDescent="0.3">
      <c r="A8" s="120" t="s">
        <v>147</v>
      </c>
      <c r="B8" s="121">
        <v>8654</v>
      </c>
      <c r="C8" s="122">
        <v>891871100</v>
      </c>
      <c r="D8" s="122">
        <v>9300000</v>
      </c>
      <c r="E8" s="122">
        <v>2323180</v>
      </c>
      <c r="F8" s="122">
        <f>SUM(D8-E8)</f>
        <v>6976820</v>
      </c>
      <c r="G8" s="123"/>
      <c r="H8" s="111"/>
      <c r="I8" s="111"/>
      <c r="J8" s="111"/>
    </row>
    <row r="9" spans="1:10" x14ac:dyDescent="0.3">
      <c r="A9" s="124"/>
      <c r="B9" s="125"/>
      <c r="C9" s="126"/>
      <c r="D9" s="126"/>
      <c r="E9" s="126"/>
      <c r="F9" s="126"/>
      <c r="G9" s="124"/>
      <c r="H9" s="111"/>
      <c r="I9" s="111"/>
      <c r="J9" s="111"/>
    </row>
    <row r="10" spans="1:10" x14ac:dyDescent="0.3">
      <c r="A10" s="124"/>
      <c r="B10" s="125"/>
      <c r="C10" s="126"/>
      <c r="D10" s="126"/>
      <c r="E10" s="126"/>
      <c r="F10" s="126"/>
      <c r="G10" s="124"/>
      <c r="H10" s="111"/>
      <c r="I10" s="111"/>
      <c r="J10" s="111"/>
    </row>
    <row r="11" spans="1:10" ht="20.25" x14ac:dyDescent="0.3">
      <c r="A11" s="109" t="s">
        <v>25</v>
      </c>
      <c r="B11" s="125"/>
      <c r="C11" s="126"/>
      <c r="D11" s="126"/>
      <c r="E11" s="126"/>
      <c r="F11" s="126"/>
      <c r="G11" s="124"/>
      <c r="H11" s="111"/>
      <c r="I11" s="111"/>
      <c r="J11" s="111"/>
    </row>
    <row r="12" spans="1:10" x14ac:dyDescent="0.3">
      <c r="A12" s="113" t="s">
        <v>84</v>
      </c>
      <c r="B12" s="114" t="s">
        <v>5</v>
      </c>
      <c r="C12" s="114" t="s">
        <v>128</v>
      </c>
      <c r="D12" s="114" t="s">
        <v>80</v>
      </c>
      <c r="E12" s="114" t="s">
        <v>81</v>
      </c>
      <c r="F12" s="114" t="s">
        <v>54</v>
      </c>
      <c r="G12" s="115" t="s">
        <v>3</v>
      </c>
      <c r="H12" s="111"/>
      <c r="I12" s="111"/>
      <c r="J12" s="111"/>
    </row>
    <row r="13" spans="1:10" x14ac:dyDescent="0.3">
      <c r="A13" s="120" t="s">
        <v>12</v>
      </c>
      <c r="B13" s="127">
        <v>100000000</v>
      </c>
      <c r="C13" s="128">
        <f>SUM(D13/B13)</f>
        <v>5.5237300000000001E-3</v>
      </c>
      <c r="D13" s="122">
        <v>552373</v>
      </c>
      <c r="E13" s="122">
        <v>85060</v>
      </c>
      <c r="F13" s="122">
        <f>SUM(D13-E13)</f>
        <v>467313</v>
      </c>
      <c r="G13" s="123"/>
      <c r="H13" s="111"/>
      <c r="I13" s="111"/>
      <c r="J13" s="111"/>
    </row>
    <row r="14" spans="1:10" x14ac:dyDescent="0.3">
      <c r="A14" s="129"/>
      <c r="B14" s="111"/>
      <c r="C14" s="111"/>
      <c r="D14" s="111"/>
      <c r="E14" s="111"/>
      <c r="F14" s="111"/>
      <c r="G14" s="111"/>
      <c r="H14" s="111"/>
      <c r="I14" s="111"/>
      <c r="J14" s="111"/>
    </row>
    <row r="15" spans="1:10" ht="20.25" x14ac:dyDescent="0.3">
      <c r="A15" s="109" t="s">
        <v>125</v>
      </c>
      <c r="B15" s="110"/>
      <c r="C15" s="110"/>
      <c r="D15" s="110"/>
      <c r="E15" s="110"/>
      <c r="F15" s="110"/>
      <c r="G15" s="110"/>
      <c r="H15" s="110"/>
      <c r="I15" s="110"/>
      <c r="J15" s="110"/>
    </row>
    <row r="16" spans="1:10" x14ac:dyDescent="0.3">
      <c r="A16" s="112" t="s">
        <v>103</v>
      </c>
      <c r="B16" s="111"/>
      <c r="C16" s="111"/>
      <c r="D16" s="111"/>
      <c r="E16" s="111"/>
      <c r="F16" s="111"/>
      <c r="G16" s="111"/>
      <c r="H16" s="111"/>
      <c r="I16" s="111"/>
      <c r="J16" s="111"/>
    </row>
    <row r="17" spans="1:10" x14ac:dyDescent="0.3">
      <c r="A17" s="130" t="s">
        <v>15</v>
      </c>
      <c r="B17" s="298" t="s">
        <v>54</v>
      </c>
      <c r="C17" s="301" t="s">
        <v>86</v>
      </c>
      <c r="D17" s="302"/>
      <c r="E17" s="302"/>
      <c r="F17" s="302"/>
      <c r="G17" s="302"/>
      <c r="H17" s="302"/>
      <c r="I17" s="303"/>
      <c r="J17" s="304" t="s">
        <v>2</v>
      </c>
    </row>
    <row r="18" spans="1:10" x14ac:dyDescent="0.3">
      <c r="A18" s="131" t="s">
        <v>143</v>
      </c>
      <c r="B18" s="299"/>
      <c r="C18" s="132" t="s">
        <v>14</v>
      </c>
      <c r="D18" s="132" t="s">
        <v>133</v>
      </c>
      <c r="E18" s="307" t="s">
        <v>174</v>
      </c>
      <c r="F18" s="132" t="s">
        <v>7</v>
      </c>
      <c r="G18" s="132" t="s">
        <v>11</v>
      </c>
      <c r="H18" s="132" t="s">
        <v>134</v>
      </c>
      <c r="I18" s="307" t="s">
        <v>87</v>
      </c>
      <c r="J18" s="305"/>
    </row>
    <row r="19" spans="1:10" x14ac:dyDescent="0.3">
      <c r="A19" s="133"/>
      <c r="B19" s="300"/>
      <c r="C19" s="134" t="s">
        <v>10</v>
      </c>
      <c r="D19" s="134" t="s">
        <v>4</v>
      </c>
      <c r="E19" s="300"/>
      <c r="F19" s="134" t="s">
        <v>136</v>
      </c>
      <c r="G19" s="134" t="s">
        <v>13</v>
      </c>
      <c r="H19" s="134" t="s">
        <v>4</v>
      </c>
      <c r="I19" s="300"/>
      <c r="J19" s="306"/>
    </row>
    <row r="20" spans="1:10" x14ac:dyDescent="0.3">
      <c r="A20" s="135" t="s">
        <v>135</v>
      </c>
      <c r="B20" s="136">
        <f>SUM(F7)</f>
        <v>52173180</v>
      </c>
      <c r="C20" s="137">
        <v>52173180</v>
      </c>
      <c r="D20" s="137"/>
      <c r="E20" s="138"/>
      <c r="F20" s="137"/>
      <c r="G20" s="138"/>
      <c r="H20" s="137"/>
      <c r="I20" s="138"/>
      <c r="J20" s="139">
        <f>SUM(C20:I20)</f>
        <v>52173180</v>
      </c>
    </row>
    <row r="21" spans="1:10" x14ac:dyDescent="0.3">
      <c r="A21" s="140" t="s">
        <v>147</v>
      </c>
      <c r="B21" s="141">
        <f>SUM(F8)</f>
        <v>6976820</v>
      </c>
      <c r="C21" s="142"/>
      <c r="D21" s="142">
        <v>6500000</v>
      </c>
      <c r="E21" s="143"/>
      <c r="F21" s="142">
        <v>476820</v>
      </c>
      <c r="G21" s="143"/>
      <c r="H21" s="143"/>
      <c r="I21" s="143"/>
      <c r="J21" s="144">
        <f>SUM(C21:I21)</f>
        <v>6976820</v>
      </c>
    </row>
    <row r="22" spans="1:10" x14ac:dyDescent="0.3">
      <c r="A22" s="145" t="s">
        <v>16</v>
      </c>
      <c r="B22" s="146">
        <f>SUM(F13)</f>
        <v>467313</v>
      </c>
      <c r="C22" s="142"/>
      <c r="D22" s="142">
        <v>467313</v>
      </c>
      <c r="E22" s="147"/>
      <c r="F22" s="148"/>
      <c r="G22" s="147"/>
      <c r="H22" s="147"/>
      <c r="I22" s="147"/>
      <c r="J22" s="149">
        <f>SUM(C22:I22)</f>
        <v>467313</v>
      </c>
    </row>
    <row r="23" spans="1:10" x14ac:dyDescent="0.3">
      <c r="A23" s="150" t="s">
        <v>2</v>
      </c>
      <c r="B23" s="151">
        <f>SUM(B20:B22)</f>
        <v>59617313</v>
      </c>
      <c r="C23" s="151">
        <f>SUM(C20:C22)</f>
        <v>52173180</v>
      </c>
      <c r="D23" s="151">
        <f t="shared" ref="D23:J23" si="0">SUM(D20:D22)</f>
        <v>6967313</v>
      </c>
      <c r="E23" s="151">
        <f t="shared" si="0"/>
        <v>0</v>
      </c>
      <c r="F23" s="151">
        <f t="shared" si="0"/>
        <v>476820</v>
      </c>
      <c r="G23" s="151">
        <f t="shared" si="0"/>
        <v>0</v>
      </c>
      <c r="H23" s="151">
        <f t="shared" si="0"/>
        <v>0</v>
      </c>
      <c r="I23" s="151">
        <f t="shared" si="0"/>
        <v>0</v>
      </c>
      <c r="J23" s="152">
        <f t="shared" si="0"/>
        <v>59617313</v>
      </c>
    </row>
  </sheetData>
  <mergeCells count="6">
    <mergeCell ref="A2:J2"/>
    <mergeCell ref="B17:B19"/>
    <mergeCell ref="C17:I17"/>
    <mergeCell ref="J17:J19"/>
    <mergeCell ref="E18:E19"/>
    <mergeCell ref="I18:I19"/>
  </mergeCells>
  <phoneticPr fontId="23" type="noConversion"/>
  <pageMargins left="0.69972223043441772" right="0.69972223043441772" top="0.75" bottom="0.75" header="0.30000001192092896" footer="0.30000001192092896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9</vt:i4>
      </vt:variant>
    </vt:vector>
  </HeadingPairs>
  <TitlesOfParts>
    <vt:vector size="9" baseType="lpstr">
      <vt:lpstr>세입세출예산서</vt:lpstr>
      <vt:lpstr>기구 및 정현원표(동화고)</vt:lpstr>
      <vt:lpstr>기구 및 정현원(동화중)</vt:lpstr>
      <vt:lpstr>예산총칙</vt:lpstr>
      <vt:lpstr>예산총괄표</vt:lpstr>
      <vt:lpstr>세입예산서</vt:lpstr>
      <vt:lpstr>세출예산서</vt:lpstr>
      <vt:lpstr>성질별 조서</vt:lpstr>
      <vt:lpstr>수익용기본재산 수입실적 조서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ardorsus</dc:creator>
  <cp:keywords/>
  <dc:description/>
  <cp:lastModifiedBy>ardor</cp:lastModifiedBy>
  <cp:revision>5</cp:revision>
  <cp:lastPrinted>2021-02-22T05:13:00Z</cp:lastPrinted>
  <dcterms:created xsi:type="dcterms:W3CDTF">1997-01-10T04:21:27Z</dcterms:created>
  <dcterms:modified xsi:type="dcterms:W3CDTF">2022-02-22T10:32:23Z</dcterms:modified>
</cp:coreProperties>
</file>